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4a07fb74ab316008/Documents/GGMP/race/adult/"/>
    </mc:Choice>
  </mc:AlternateContent>
  <xr:revisionPtr revIDLastSave="0" documentId="8_{4ED18D55-50B2-4E7B-972D-5DC1A7595FBD}" xr6:coauthVersionLast="47" xr6:coauthVersionMax="47" xr10:uidLastSave="{00000000-0000-0000-0000-000000000000}"/>
  <bookViews>
    <workbookView xWindow="-120" yWindow="-120" windowWidth="20730" windowHeight="11040" xr2:uid="{111B3434-3918-41CD-AA79-C752B54ACD65}"/>
  </bookViews>
  <sheets>
    <sheet name="GGMP Overall Standings" sheetId="10" r:id="rId1"/>
    <sheet name="GGMP Weekly Standings" sheetId="8" r:id="rId2"/>
    <sheet name="GGMP-Adult-2025-Week1" sheetId="7" r:id="rId3"/>
    <sheet name="GGMP-Adult-2025-Week2" sheetId="9" r:id="rId4"/>
    <sheet name="GGMP-Adult-2025-Week3" sheetId="11" r:id="rId5"/>
    <sheet name="GGMP-Adult-2025-Week4" sheetId="12" r:id="rId6"/>
    <sheet name="GGMP-Adult-2025-Week5" sheetId="13" r:id="rId7"/>
    <sheet name="Racers" sheetId="6" r:id="rId8"/>
  </sheets>
  <definedNames>
    <definedName name="ExternalData_1" localSheetId="2" hidden="1">'GGMP-Adult-2025-Week1'!$A$1:$H$35</definedName>
    <definedName name="ExternalData_2" localSheetId="3" hidden="1">'GGMP-Adult-2025-Week2'!$A$1:$H$37</definedName>
    <definedName name="ExternalData_3" localSheetId="4" hidden="1">'GGMP-Adult-2025-Week3'!$A$1:$H$29</definedName>
    <definedName name="ExternalData_4" localSheetId="5" hidden="1">'GGMP-Adult-2025-Week4'!$A$1:$H$48</definedName>
    <definedName name="ExternalData_5" localSheetId="6" hidden="1">'GGMP-Adult-2025-Week5'!$A$1:$H$56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8" l="1"/>
  <c r="E9" i="8"/>
  <c r="E77" i="8"/>
  <c r="E73" i="8"/>
  <c r="E65" i="8"/>
  <c r="E69" i="8"/>
  <c r="I22" i="13" a="1"/>
  <c r="I22" i="13" s="1"/>
  <c r="J22" i="13" s="1"/>
  <c r="I23" i="13" a="1"/>
  <c r="I23" i="13" s="1"/>
  <c r="J23" i="13" s="1"/>
  <c r="I24" i="13" a="1"/>
  <c r="I24" i="13" s="1"/>
  <c r="J24" i="13" s="1"/>
  <c r="I25" i="13" a="1"/>
  <c r="I25" i="13" s="1"/>
  <c r="J25" i="13" s="1"/>
  <c r="I15" i="13" a="1"/>
  <c r="I15" i="13" s="1"/>
  <c r="J15" i="13" s="1"/>
  <c r="I27" i="13" a="1"/>
  <c r="I27" i="13" s="1"/>
  <c r="J27" i="13" s="1"/>
  <c r="I16" i="13" a="1"/>
  <c r="I16" i="13" s="1"/>
  <c r="J16" i="13" s="1"/>
  <c r="I17" i="13" a="1"/>
  <c r="I17" i="13" s="1"/>
  <c r="J17" i="13" s="1"/>
  <c r="I18" i="13" a="1"/>
  <c r="I18" i="13" s="1"/>
  <c r="J18" i="13" s="1"/>
  <c r="I31" i="13" a="1"/>
  <c r="I31" i="13" s="1"/>
  <c r="J31" i="13" s="1"/>
  <c r="I32" i="13" a="1"/>
  <c r="I32" i="13" s="1"/>
  <c r="J32" i="13" s="1"/>
  <c r="I2" i="13" a="1"/>
  <c r="I2" i="13" s="1"/>
  <c r="J2" i="13" s="1"/>
  <c r="I3" i="13" a="1"/>
  <c r="I3" i="13" s="1"/>
  <c r="J3" i="13" s="1"/>
  <c r="I4" i="13" a="1"/>
  <c r="I4" i="13" s="1"/>
  <c r="J4" i="13" s="1"/>
  <c r="I5" i="13" a="1"/>
  <c r="I5" i="13" s="1"/>
  <c r="J5" i="13" s="1"/>
  <c r="I19" i="13" a="1"/>
  <c r="I19" i="13" s="1"/>
  <c r="J19" i="13" s="1"/>
  <c r="I35" i="13" a="1"/>
  <c r="I35" i="13" s="1"/>
  <c r="J35" i="13" s="1"/>
  <c r="I20" i="13" a="1"/>
  <c r="I20" i="13" s="1"/>
  <c r="J20" i="13" s="1"/>
  <c r="I36" i="13" a="1"/>
  <c r="I36" i="13" s="1"/>
  <c r="J36" i="13" s="1"/>
  <c r="I37" i="13" a="1"/>
  <c r="I37" i="13" s="1"/>
  <c r="J37" i="13" s="1"/>
  <c r="I38" i="13" a="1"/>
  <c r="I38" i="13" s="1"/>
  <c r="J38" i="13" s="1"/>
  <c r="I39" i="13" a="1"/>
  <c r="I39" i="13" s="1"/>
  <c r="J39" i="13" s="1"/>
  <c r="I40" i="13" a="1"/>
  <c r="I40" i="13" s="1"/>
  <c r="J40" i="13" s="1"/>
  <c r="I41" i="13" a="1"/>
  <c r="I41" i="13" s="1"/>
  <c r="J41" i="13" s="1"/>
  <c r="I42" i="13" a="1"/>
  <c r="I42" i="13" s="1"/>
  <c r="J42" i="13" s="1"/>
  <c r="I6" i="13" a="1"/>
  <c r="I6" i="13" s="1"/>
  <c r="J6" i="13" s="1"/>
  <c r="I7" i="13" a="1"/>
  <c r="I7" i="13" s="1"/>
  <c r="J7" i="13" s="1"/>
  <c r="I8" i="13" a="1"/>
  <c r="I8" i="13" s="1"/>
  <c r="J8" i="13" s="1"/>
  <c r="I9" i="13" a="1"/>
  <c r="I9" i="13" s="1"/>
  <c r="J9" i="13" s="1"/>
  <c r="I10" i="13" a="1"/>
  <c r="I10" i="13" s="1"/>
  <c r="J10" i="13" s="1"/>
  <c r="I28" i="13" a="1"/>
  <c r="I28" i="13" s="1"/>
  <c r="J28" i="13" s="1"/>
  <c r="I29" i="13" a="1"/>
  <c r="I29" i="13" s="1"/>
  <c r="J29" i="13" s="1"/>
  <c r="I47" i="13" a="1"/>
  <c r="I47" i="13" s="1"/>
  <c r="J47" i="13" s="1"/>
  <c r="I48" i="13" a="1"/>
  <c r="I48" i="13" s="1"/>
  <c r="J48" i="13" s="1"/>
  <c r="I49" i="13" a="1"/>
  <c r="I49" i="13" s="1"/>
  <c r="J49" i="13" s="1"/>
  <c r="I34" i="13" a="1"/>
  <c r="I34" i="13" s="1"/>
  <c r="J34" i="13" s="1"/>
  <c r="I21" i="13" a="1"/>
  <c r="I21" i="13" s="1"/>
  <c r="J21" i="13" s="1"/>
  <c r="I43" i="13" a="1"/>
  <c r="I43" i="13" s="1"/>
  <c r="J43" i="13" s="1"/>
  <c r="I44" i="13" a="1"/>
  <c r="I44" i="13" s="1"/>
  <c r="J44" i="13" s="1"/>
  <c r="I11" i="13" a="1"/>
  <c r="I11" i="13" s="1"/>
  <c r="J11" i="13" s="1"/>
  <c r="I45" i="13" a="1"/>
  <c r="I45" i="13" s="1"/>
  <c r="J45" i="13" s="1"/>
  <c r="I46" i="13" a="1"/>
  <c r="I46" i="13" s="1"/>
  <c r="J46" i="13" s="1"/>
  <c r="I12" i="13" a="1"/>
  <c r="I12" i="13" s="1"/>
  <c r="J12" i="13" s="1"/>
  <c r="I50" i="13" a="1"/>
  <c r="I50" i="13" s="1"/>
  <c r="J50" i="13" s="1"/>
  <c r="I30" i="13" a="1"/>
  <c r="I30" i="13" s="1"/>
  <c r="J30" i="13" s="1"/>
  <c r="I26" i="13" a="1"/>
  <c r="I26" i="13" s="1"/>
  <c r="J26" i="13" s="1"/>
  <c r="I13" i="13" a="1"/>
  <c r="I13" i="13" s="1"/>
  <c r="J13" i="13" s="1"/>
  <c r="I14" i="13" a="1"/>
  <c r="I14" i="13" s="1"/>
  <c r="J14" i="13" s="1"/>
  <c r="I33" i="13" a="1"/>
  <c r="I33" i="13" s="1"/>
  <c r="J33" i="13" s="1"/>
  <c r="I55" i="13" a="1"/>
  <c r="I55" i="13" s="1"/>
  <c r="J55" i="13" s="1"/>
  <c r="I56" i="13" a="1"/>
  <c r="I56" i="13" s="1"/>
  <c r="J56" i="13" s="1"/>
  <c r="I51" i="13" a="1"/>
  <c r="I51" i="13" s="1"/>
  <c r="J51" i="13" s="1"/>
  <c r="I52" i="13" a="1"/>
  <c r="I52" i="13" s="1"/>
  <c r="J52" i="13" s="1"/>
  <c r="I53" i="13" a="1"/>
  <c r="I53" i="13" s="1"/>
  <c r="J53" i="13" s="1"/>
  <c r="I54" i="13" a="1"/>
  <c r="I54" i="13" s="1"/>
  <c r="J54" i="13" s="1"/>
  <c r="E61" i="8"/>
  <c r="E58" i="8"/>
  <c r="E50" i="8"/>
  <c r="E54" i="8"/>
  <c r="I11" i="12" a="1"/>
  <c r="I11" i="12" s="1"/>
  <c r="J11" i="12" s="1"/>
  <c r="I12" i="12" a="1"/>
  <c r="I12" i="12" s="1"/>
  <c r="J12" i="12" s="1"/>
  <c r="I2" i="12" a="1"/>
  <c r="I2" i="12" s="1"/>
  <c r="J2" i="12" s="1"/>
  <c r="I3" i="12" a="1"/>
  <c r="I3" i="12" s="1"/>
  <c r="J3" i="12" s="1"/>
  <c r="I31" i="12" a="1"/>
  <c r="I31" i="12" s="1"/>
  <c r="J31" i="12" s="1"/>
  <c r="I32" i="12" a="1"/>
  <c r="I32" i="12" s="1"/>
  <c r="J32" i="12" s="1"/>
  <c r="I13" i="12" a="1"/>
  <c r="I13" i="12" s="1"/>
  <c r="J13" i="12" s="1"/>
  <c r="I14" i="12" a="1"/>
  <c r="I14" i="12" s="1"/>
  <c r="J14" i="12" s="1"/>
  <c r="I15" i="12" a="1"/>
  <c r="I15" i="12" s="1"/>
  <c r="J15" i="12" s="1"/>
  <c r="I23" i="12" a="1"/>
  <c r="I23" i="12" s="1"/>
  <c r="J23" i="12" s="1"/>
  <c r="I24" i="12" a="1"/>
  <c r="I24" i="12" s="1"/>
  <c r="J24" i="12" s="1"/>
  <c r="I36" i="12" a="1"/>
  <c r="I36" i="12" s="1"/>
  <c r="J36" i="12" s="1"/>
  <c r="I41" i="12" a="1"/>
  <c r="I41" i="12" s="1"/>
  <c r="J41" i="12" s="1"/>
  <c r="I43" i="12" a="1"/>
  <c r="I43" i="12" s="1"/>
  <c r="J43" i="12" s="1"/>
  <c r="I35" i="12" a="1"/>
  <c r="I35" i="12" s="1"/>
  <c r="J35" i="12" s="1"/>
  <c r="I4" i="12" a="1"/>
  <c r="I4" i="12"/>
  <c r="J4" i="12" s="1"/>
  <c r="I40" i="12" a="1"/>
  <c r="I40" i="12" s="1"/>
  <c r="J40" i="12" s="1"/>
  <c r="I5" i="12" a="1"/>
  <c r="I5" i="12" s="1"/>
  <c r="J5" i="12" s="1"/>
  <c r="I37" i="12" a="1"/>
  <c r="I37" i="12" s="1"/>
  <c r="J37" i="12" s="1"/>
  <c r="I33" i="12" a="1"/>
  <c r="I33" i="12" s="1"/>
  <c r="J33" i="12" s="1"/>
  <c r="I34" i="12" a="1"/>
  <c r="I34" i="12" s="1"/>
  <c r="J34" i="12" s="1"/>
  <c r="I17" i="12" a="1"/>
  <c r="I17" i="12" s="1"/>
  <c r="J17" i="12" s="1"/>
  <c r="I38" i="12" a="1"/>
  <c r="I38" i="12" s="1"/>
  <c r="J38" i="12" s="1"/>
  <c r="I39" i="12" a="1"/>
  <c r="I39" i="12" s="1"/>
  <c r="J39" i="12" s="1"/>
  <c r="I18" i="12" a="1"/>
  <c r="I18" i="12" s="1"/>
  <c r="J18" i="12" s="1"/>
  <c r="I42" i="12" a="1"/>
  <c r="I42" i="12" s="1"/>
  <c r="J42" i="12" s="1"/>
  <c r="I16" i="12" a="1"/>
  <c r="I16" i="12" s="1"/>
  <c r="J16" i="12" s="1"/>
  <c r="I45" i="12" a="1"/>
  <c r="I45" i="12" s="1"/>
  <c r="J45" i="12" s="1"/>
  <c r="I20" i="12" a="1"/>
  <c r="I20" i="12" s="1"/>
  <c r="J20" i="12" s="1"/>
  <c r="I25" i="12" a="1"/>
  <c r="I25" i="12" s="1"/>
  <c r="J25" i="12" s="1"/>
  <c r="I26" i="12" a="1"/>
  <c r="I26" i="12"/>
  <c r="J26" i="12" s="1"/>
  <c r="I44" i="12" a="1"/>
  <c r="I44" i="12" s="1"/>
  <c r="J44" i="12" s="1"/>
  <c r="I27" i="12" a="1"/>
  <c r="I27" i="12" s="1"/>
  <c r="J27" i="12" s="1"/>
  <c r="I46" i="12" a="1"/>
  <c r="I46" i="12" s="1"/>
  <c r="J46" i="12" s="1"/>
  <c r="I47" i="12" a="1"/>
  <c r="I47" i="12" s="1"/>
  <c r="J47" i="12" s="1"/>
  <c r="I22" i="12" a="1"/>
  <c r="I22" i="12" s="1"/>
  <c r="J22" i="12" s="1"/>
  <c r="I28" i="12" a="1"/>
  <c r="I28" i="12" s="1"/>
  <c r="J28" i="12" s="1"/>
  <c r="I48" i="12" a="1"/>
  <c r="I48" i="12" s="1"/>
  <c r="J48" i="12" s="1"/>
  <c r="I6" i="12" a="1"/>
  <c r="I6" i="12" s="1"/>
  <c r="J6" i="12" s="1"/>
  <c r="I19" i="12" a="1"/>
  <c r="I19" i="12" s="1"/>
  <c r="J19" i="12" s="1"/>
  <c r="I29" i="12" a="1"/>
  <c r="I29" i="12" s="1"/>
  <c r="J29" i="12" s="1"/>
  <c r="I7" i="12" a="1"/>
  <c r="I7" i="12" s="1"/>
  <c r="J7" i="12" s="1"/>
  <c r="I21" i="12" a="1"/>
  <c r="I21" i="12" s="1"/>
  <c r="J21" i="12" s="1"/>
  <c r="I30" i="12" a="1"/>
  <c r="I30" i="12" s="1"/>
  <c r="J30" i="12" s="1"/>
  <c r="I8" i="12" a="1"/>
  <c r="I8" i="12" s="1"/>
  <c r="J8" i="12" s="1"/>
  <c r="I9" i="12" a="1"/>
  <c r="I9" i="12" s="1"/>
  <c r="J9" i="12" s="1"/>
  <c r="I10" i="12" a="1"/>
  <c r="I10" i="12" s="1"/>
  <c r="J10" i="12" s="1"/>
  <c r="E46" i="8"/>
  <c r="E42" i="8"/>
  <c r="E38" i="8"/>
  <c r="E34" i="8"/>
  <c r="I8" i="11" a="1"/>
  <c r="I8" i="11" s="1"/>
  <c r="J8" i="11" s="1"/>
  <c r="I9" i="11" a="1"/>
  <c r="I9" i="11" s="1"/>
  <c r="J9" i="11" s="1"/>
  <c r="I16" i="11" a="1"/>
  <c r="I16" i="11" s="1"/>
  <c r="J16" i="11" s="1"/>
  <c r="I10" i="11" a="1"/>
  <c r="I10" i="11" s="1"/>
  <c r="J10" i="11" s="1"/>
  <c r="I11" i="11" a="1"/>
  <c r="I11" i="11" s="1"/>
  <c r="J11" i="11" s="1"/>
  <c r="I17" i="11" a="1"/>
  <c r="I17" i="11" s="1"/>
  <c r="J17" i="11" s="1"/>
  <c r="I24" i="11" a="1"/>
  <c r="I24" i="11" s="1"/>
  <c r="J24" i="11" s="1"/>
  <c r="I25" i="11" a="1"/>
  <c r="I25" i="11" s="1"/>
  <c r="J25" i="11" s="1"/>
  <c r="I2" i="11" a="1"/>
  <c r="I2" i="11" s="1"/>
  <c r="J2" i="11" s="1"/>
  <c r="I3" i="11" a="1"/>
  <c r="I3" i="11" s="1"/>
  <c r="J3" i="11" s="1"/>
  <c r="I12" i="11" a="1"/>
  <c r="I12" i="11" s="1"/>
  <c r="J12" i="11" s="1"/>
  <c r="I14" i="11" a="1"/>
  <c r="I14" i="11" s="1"/>
  <c r="J14" i="11" s="1"/>
  <c r="I23" i="11" a="1"/>
  <c r="I23" i="11" s="1"/>
  <c r="J23" i="11" s="1"/>
  <c r="I4" i="11" a="1"/>
  <c r="I4" i="11" s="1"/>
  <c r="J4" i="11" s="1"/>
  <c r="I5" i="11" a="1"/>
  <c r="I5" i="11" s="1"/>
  <c r="J5" i="11" s="1"/>
  <c r="I20" i="11" a="1"/>
  <c r="I20" i="11" s="1"/>
  <c r="J20" i="11" s="1"/>
  <c r="I18" i="11" a="1"/>
  <c r="I18" i="11" s="1"/>
  <c r="J18" i="11" s="1"/>
  <c r="I26" i="11" a="1"/>
  <c r="I26" i="11" s="1"/>
  <c r="J26" i="11" s="1"/>
  <c r="I22" i="11" a="1"/>
  <c r="I22" i="11" s="1"/>
  <c r="J22" i="11" s="1"/>
  <c r="I19" i="11" a="1"/>
  <c r="I19" i="11" s="1"/>
  <c r="J19" i="11" s="1"/>
  <c r="I6" i="11" a="1"/>
  <c r="I6" i="11" s="1"/>
  <c r="J6" i="11" s="1"/>
  <c r="I27" i="11" a="1"/>
  <c r="I27" i="11" s="1"/>
  <c r="J27" i="11" s="1"/>
  <c r="I21" i="11" a="1"/>
  <c r="I21" i="11" s="1"/>
  <c r="J21" i="11" s="1"/>
  <c r="I13" i="11" a="1"/>
  <c r="I13" i="11" s="1"/>
  <c r="J13" i="11" s="1"/>
  <c r="I7" i="11" a="1"/>
  <c r="I7" i="11" s="1"/>
  <c r="J7" i="11" s="1"/>
  <c r="I28" i="11" a="1"/>
  <c r="I28" i="11" s="1"/>
  <c r="J28" i="11" s="1"/>
  <c r="I29" i="11" a="1"/>
  <c r="I29" i="11" s="1"/>
  <c r="J29" i="11" s="1"/>
  <c r="I15" i="11" a="1"/>
  <c r="I15" i="11" s="1"/>
  <c r="J15" i="11" s="1"/>
  <c r="I2" i="9" a="1"/>
  <c r="I2" i="9" s="1"/>
  <c r="J2" i="9" s="1"/>
  <c r="I3" i="9" a="1"/>
  <c r="I3" i="9" s="1"/>
  <c r="J3" i="9" s="1"/>
  <c r="I4" i="9" a="1"/>
  <c r="I4" i="9" s="1"/>
  <c r="J4" i="9" s="1"/>
  <c r="I5" i="9" a="1"/>
  <c r="I5" i="9" s="1"/>
  <c r="J5" i="9" s="1"/>
  <c r="I6" i="9" a="1"/>
  <c r="I6" i="9" s="1"/>
  <c r="J6" i="9" s="1"/>
  <c r="I7" i="9" a="1"/>
  <c r="I7" i="9" s="1"/>
  <c r="J7" i="9" s="1"/>
  <c r="I8" i="9" a="1"/>
  <c r="I8" i="9" s="1"/>
  <c r="J8" i="9" s="1"/>
  <c r="I9" i="9" a="1"/>
  <c r="I9" i="9" s="1"/>
  <c r="J9" i="9" s="1"/>
  <c r="I10" i="9" a="1"/>
  <c r="I10" i="9" s="1"/>
  <c r="J10" i="9" s="1"/>
  <c r="I11" i="9" a="1"/>
  <c r="I11" i="9" s="1"/>
  <c r="J11" i="9" s="1"/>
  <c r="I12" i="9" a="1"/>
  <c r="I12" i="9" s="1"/>
  <c r="J12" i="9" s="1"/>
  <c r="I13" i="9" a="1"/>
  <c r="I13" i="9" s="1"/>
  <c r="J13" i="9" s="1"/>
  <c r="I14" i="9" a="1"/>
  <c r="I14" i="9" s="1"/>
  <c r="J14" i="9" s="1"/>
  <c r="I15" i="9" a="1"/>
  <c r="I15" i="9" s="1"/>
  <c r="J15" i="9" s="1"/>
  <c r="I16" i="9" a="1"/>
  <c r="I16" i="9" s="1"/>
  <c r="J16" i="9" s="1"/>
  <c r="I17" i="9" a="1"/>
  <c r="I17" i="9" s="1"/>
  <c r="J17" i="9" s="1"/>
  <c r="I18" i="9" a="1"/>
  <c r="I18" i="9" s="1"/>
  <c r="J18" i="9" s="1"/>
  <c r="I19" i="9" a="1"/>
  <c r="I19" i="9" s="1"/>
  <c r="J19" i="9" s="1"/>
  <c r="I20" i="9" a="1"/>
  <c r="I20" i="9" s="1"/>
  <c r="J20" i="9" s="1"/>
  <c r="I21" i="9" a="1"/>
  <c r="I21" i="9" s="1"/>
  <c r="J21" i="9" s="1"/>
  <c r="I22" i="9" a="1"/>
  <c r="I22" i="9" s="1"/>
  <c r="J22" i="9" s="1"/>
  <c r="I23" i="9" a="1"/>
  <c r="I23" i="9" s="1"/>
  <c r="J23" i="9" s="1"/>
  <c r="I24" i="9" a="1"/>
  <c r="I24" i="9" s="1"/>
  <c r="J24" i="9" s="1"/>
  <c r="I25" i="9" a="1"/>
  <c r="I25" i="9" s="1"/>
  <c r="J25" i="9" s="1"/>
  <c r="I26" i="9" a="1"/>
  <c r="I26" i="9" s="1"/>
  <c r="J26" i="9" s="1"/>
  <c r="I27" i="9" a="1"/>
  <c r="I27" i="9" s="1"/>
  <c r="J27" i="9" s="1"/>
  <c r="I28" i="9" a="1"/>
  <c r="I28" i="9" s="1"/>
  <c r="J28" i="9" s="1"/>
  <c r="I29" i="9" a="1"/>
  <c r="I29" i="9" s="1"/>
  <c r="J29" i="9" s="1"/>
  <c r="I30" i="9" a="1"/>
  <c r="I30" i="9" s="1"/>
  <c r="J30" i="9" s="1"/>
  <c r="I31" i="9" a="1"/>
  <c r="I31" i="9" s="1"/>
  <c r="J31" i="9" s="1"/>
  <c r="I32" i="9" a="1"/>
  <c r="I32" i="9" s="1"/>
  <c r="J32" i="9" s="1"/>
  <c r="I33" i="9" a="1"/>
  <c r="I33" i="9" s="1"/>
  <c r="J33" i="9" s="1"/>
  <c r="I34" i="9" a="1"/>
  <c r="I34" i="9" s="1"/>
  <c r="J34" i="9" s="1"/>
  <c r="I35" i="9" a="1"/>
  <c r="I35" i="9" s="1"/>
  <c r="J35" i="9" s="1"/>
  <c r="I36" i="9" a="1"/>
  <c r="I36" i="9" s="1"/>
  <c r="J36" i="9" s="1"/>
  <c r="I37" i="9" a="1"/>
  <c r="I37" i="9" s="1"/>
  <c r="J37" i="9" s="1"/>
  <c r="B4" i="10"/>
  <c r="C4" i="10" s="1"/>
  <c r="B2" i="10"/>
  <c r="C2" i="10" s="1"/>
  <c r="B3" i="10"/>
  <c r="C3" i="10" s="1"/>
  <c r="B5" i="10"/>
  <c r="C5" i="10" s="1"/>
  <c r="E31" i="8"/>
  <c r="E27" i="8"/>
  <c r="E23" i="8"/>
  <c r="E19" i="8"/>
  <c r="E5" i="8"/>
  <c r="E15" i="8"/>
  <c r="I11" i="7" a="1"/>
  <c r="I11" i="7" s="1"/>
  <c r="J11" i="7" s="1"/>
  <c r="I10" i="7" a="1"/>
  <c r="I10" i="7" s="1"/>
  <c r="J10" i="7" s="1"/>
  <c r="I12" i="7" a="1"/>
  <c r="I12" i="7" s="1"/>
  <c r="J12" i="7" s="1"/>
  <c r="I33" i="7" a="1"/>
  <c r="I33" i="7" s="1"/>
  <c r="J33" i="7" s="1"/>
  <c r="I23" i="7" a="1"/>
  <c r="I23" i="7" s="1"/>
  <c r="J23" i="7" s="1"/>
  <c r="I24" i="7" a="1"/>
  <c r="I24" i="7" s="1"/>
  <c r="J24" i="7" s="1"/>
  <c r="I13" i="7" a="1"/>
  <c r="I13" i="7" s="1"/>
  <c r="J13" i="7" s="1"/>
  <c r="I14" i="7" a="1"/>
  <c r="I14" i="7" s="1"/>
  <c r="J14" i="7" s="1"/>
  <c r="I3" i="7" a="1"/>
  <c r="I3" i="7" s="1"/>
  <c r="J3" i="7" s="1"/>
  <c r="I31" i="7" a="1"/>
  <c r="I31" i="7" s="1"/>
  <c r="J31" i="7" s="1"/>
  <c r="I32" i="7" a="1"/>
  <c r="I32" i="7" s="1"/>
  <c r="J32" i="7" s="1"/>
  <c r="I17" i="7" a="1"/>
  <c r="I17" i="7" s="1"/>
  <c r="J17" i="7" s="1"/>
  <c r="I18" i="7" a="1"/>
  <c r="I18" i="7" s="1"/>
  <c r="J18" i="7" s="1"/>
  <c r="I29" i="7" a="1"/>
  <c r="I29" i="7" s="1"/>
  <c r="J29" i="7" s="1"/>
  <c r="I30" i="7" a="1"/>
  <c r="I30" i="7" s="1"/>
  <c r="J30" i="7" s="1"/>
  <c r="I4" i="7" a="1"/>
  <c r="I4" i="7" s="1"/>
  <c r="J4" i="7" s="1"/>
  <c r="I5" i="7" a="1"/>
  <c r="I5" i="7" s="1"/>
  <c r="J5" i="7" s="1"/>
  <c r="I6" i="7" a="1"/>
  <c r="I6" i="7" s="1"/>
  <c r="J6" i="7" s="1"/>
  <c r="I25" i="7" a="1"/>
  <c r="I25" i="7" s="1"/>
  <c r="J25" i="7" s="1"/>
  <c r="I21" i="7" a="1"/>
  <c r="I21" i="7" s="1"/>
  <c r="J21" i="7" s="1"/>
  <c r="I26" i="7" a="1"/>
  <c r="I26" i="7" s="1"/>
  <c r="J26" i="7" s="1"/>
  <c r="I7" i="7" a="1"/>
  <c r="I7" i="7" s="1"/>
  <c r="J7" i="7" s="1"/>
  <c r="I2" i="7" a="1"/>
  <c r="I2" i="7" s="1"/>
  <c r="J2" i="7" s="1"/>
  <c r="I27" i="7" a="1"/>
  <c r="I27" i="7" s="1"/>
  <c r="J27" i="7" s="1"/>
  <c r="I28" i="7" a="1"/>
  <c r="I28" i="7" s="1"/>
  <c r="J28" i="7" s="1"/>
  <c r="I22" i="7" a="1"/>
  <c r="I22" i="7" s="1"/>
  <c r="J22" i="7" s="1"/>
  <c r="I19" i="7" a="1"/>
  <c r="I19" i="7" s="1"/>
  <c r="J19" i="7" s="1"/>
  <c r="I20" i="7" a="1"/>
  <c r="I20" i="7" s="1"/>
  <c r="J20" i="7" s="1"/>
  <c r="I34" i="7" a="1"/>
  <c r="I34" i="7" s="1"/>
  <c r="J34" i="7" s="1"/>
  <c r="I15" i="7" a="1"/>
  <c r="I15" i="7" s="1"/>
  <c r="J15" i="7" s="1"/>
  <c r="I16" i="7" a="1"/>
  <c r="I16" i="7" s="1"/>
  <c r="J16" i="7" s="1"/>
  <c r="I8" i="7" a="1"/>
  <c r="I8" i="7" s="1"/>
  <c r="J8" i="7" s="1"/>
  <c r="I35" i="7" a="1"/>
  <c r="I35" i="7" s="1"/>
  <c r="J35" i="7" s="1"/>
  <c r="I9" i="7" a="1"/>
  <c r="I9" i="7" s="1"/>
  <c r="J9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B23CD5-0271-40FD-B697-AF985D16545D}" keepAlive="1" name="Query - GGMP-Adult-2025-Week1" description="Connection to the 'GGMP-Adult-2025-Week1' query in the workbook." type="5" refreshedVersion="8" background="1" saveData="1">
    <dbPr connection="Provider=Microsoft.Mashup.OleDb.1;Data Source=$Workbook$;Location=GGMP-Adult-2025-Week1;Extended Properties=&quot;&quot;" command="SELECT * FROM [GGMP-Adult-2025-Week1]"/>
  </connection>
  <connection id="2" xr16:uid="{BCE7A599-C255-41A5-AA0C-6396895B10B9}" keepAlive="1" name="Query - GGMP-Adult-2025-Week2" description="Connection to the 'GGMP-Adult-2025-Week2' query in the workbook." type="5" refreshedVersion="8" background="1" saveData="1">
    <dbPr connection="Provider=Microsoft.Mashup.OleDb.1;Data Source=$Workbook$;Location=GGMP-Adult-2025-Week2;Extended Properties=&quot;&quot;" command="SELECT * FROM [GGMP-Adult-2025-Week2]"/>
  </connection>
  <connection id="3" xr16:uid="{C9BBA2A0-19C0-4878-908D-545020878B71}" keepAlive="1" name="Query - GGMP-Adult-2025-Week3" description="Connection to the 'GGMP-Adult-2025-Week3' query in the workbook." type="5" refreshedVersion="8" background="1" saveData="1">
    <dbPr connection="Provider=Microsoft.Mashup.OleDb.1;Data Source=$Workbook$;Location=GGMP-Adult-2025-Week3;Extended Properties=&quot;&quot;" command="SELECT * FROM [GGMP-Adult-2025-Week3]"/>
  </connection>
  <connection id="4" xr16:uid="{A86EEB26-F914-4DF7-B924-2B21F873BA89}" keepAlive="1" name="Query - GGMP-Adult-2025-Week4" description="Connection to the 'GGMP-Adult-2025-Week4' query in the workbook." type="5" refreshedVersion="8" background="1" saveData="1">
    <dbPr connection="Provider=Microsoft.Mashup.OleDb.1;Data Source=$Workbook$;Location=GGMP-Adult-2025-Week4;Extended Properties=&quot;&quot;" command="SELECT * FROM [GGMP-Adult-2025-Week4]"/>
  </connection>
  <connection id="5" xr16:uid="{EE0B4374-FE09-4986-9B5D-201ACE71E5BA}" keepAlive="1" name="Query - GGMP-Adult-2025-Week5" description="Connection to the 'GGMP-Adult-2025-Week5' query in the workbook." type="5" refreshedVersion="8" background="1" saveData="1">
    <dbPr connection="Provider=Microsoft.Mashup.OleDb.1;Data Source=$Workbook$;Location=GGMP-Adult-2025-Week5;Extended Properties=&quot;&quot;" command="SELECT * FROM [GGMP-Adult-2025-Week5]"/>
  </connection>
  <connection id="6" xr16:uid="{E638EC95-D03B-469D-A2C6-F4370E1FC170}" keepAlive="1" name="Query - GGMP-Adult-Race-Week4" description="Connection to the 'GGMP-Adult-Race-Week4' query in the workbook." type="5" refreshedVersion="0" background="1" saveData="1">
    <dbPr connection="Provider=Microsoft.Mashup.OleDb.1;Data Source=$Workbook$;Location=GGMP-Adult-Race-Week4;Extended Properties=&quot;&quot;" command="SELECT * FROM [GGMP-Adult-Race-Week4]"/>
  </connection>
  <connection id="7" xr16:uid="{DCF19EB9-9CB3-458E-A4C9-518A3C633D6D}" keepAlive="1" name="Query - GGMP-Adult-Race-Week4b" description="Connection to the 'GGMP-Adult-Race-Week4b' query in the workbook." type="5" refreshedVersion="8" background="1" saveData="1">
    <dbPr connection="Provider=Microsoft.Mashup.OleDb.1;Data Source=$Workbook$;Location=GGMP-Adult-Race-Week4b;Extended Properties=&quot;&quot;" command="SELECT * FROM [GGMP-Adult-Race-Week4b]"/>
  </connection>
  <connection id="8" xr16:uid="{F3AF3E7A-F7D0-402A-A6AA-BF8339B38010}" keepAlive="1" name="Query - GGMP-Race-Week1" description="Connection to the 'GGMP-Race-Week1' query in the workbook." type="5" refreshedVersion="8" background="1" saveData="1">
    <dbPr connection="Provider=Microsoft.Mashup.OleDb.1;Data Source=$Workbook$;Location=GGMP-Race-Week1;Extended Properties=&quot;&quot;" command="SELECT * FROM [GGMP-Race-Week1]"/>
  </connection>
  <connection id="9" xr16:uid="{6A26E526-BCA4-4C9C-8AA7-6521BBC8E83A}" keepAlive="1" name="Query - GGMP-Race-Week2" description="Connection to the 'GGMP-Race-Week2' query in the workbook." type="5" refreshedVersion="8" background="1" saveData="1">
    <dbPr connection="Provider=Microsoft.Mashup.OleDb.1;Data Source=$Workbook$;Location=GGMP-Race-Week2;Extended Properties=&quot;&quot;" command="SELECT * FROM [GGMP-Race-Week2]"/>
  </connection>
  <connection id="10" xr16:uid="{F3BF1D94-33D6-454D-9256-C71D81D10063}" keepAlive="1" name="Query - GGMP-Race-Week3" description="Connection to the 'GGMP-Race-Week3' query in the workbook." type="5" refreshedVersion="0" background="1" saveData="1">
    <dbPr connection="Provider=Microsoft.Mashup.OleDb.1;Data Source=$Workbook$;Location=GGMP-Race-Week3;Extended Properties=&quot;&quot;" command="SELECT * FROM [GGMP-Race-Week3]"/>
  </connection>
  <connection id="11" xr16:uid="{6408A327-4B64-426A-8B56-6BEBDAD308E7}" keepAlive="1" name="Query - GGMP-Race-Week3 (2)" description="Connection to the 'GGMP-Race-Week3 (2)' query in the workbook." type="5" refreshedVersion="8" background="1" saveData="1">
    <dbPr connection="Provider=Microsoft.Mashup.OleDb.1;Data Source=$Workbook$;Location=&quot;GGMP-Race-Week3 (2)&quot;;Extended Properties=&quot;&quot;" command="SELECT * FROM [GGMP-Race-Week3 (2)]"/>
  </connection>
  <connection id="12" xr16:uid="{BCA02C5B-A012-47F8-A99B-5B096EE3C7E9}" keepAlive="1" name="Query - GGMP-Race-Week5" description="Connection to the 'GGMP-Race-Week5' query in the workbook." type="5" refreshedVersion="8" background="1" saveData="1">
    <dbPr connection="Provider=Microsoft.Mashup.OleDb.1;Data Source=$Workbook$;Location=GGMP-Race-Week5;Extended Properties=&quot;&quot;" command="SELECT * FROM [GGMP-Race-Week5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<sst xmlns="http://schemas.openxmlformats.org/spreadsheetml/2006/main" count="1225" uniqueCount="105">
  <si>
    <t>M</t>
  </si>
  <si>
    <t>SKI</t>
  </si>
  <si>
    <t>F</t>
  </si>
  <si>
    <t>TEL</t>
  </si>
  <si>
    <t>BIB #</t>
  </si>
  <si>
    <t>NAME</t>
  </si>
  <si>
    <t>TEAM</t>
  </si>
  <si>
    <t>GENDER</t>
  </si>
  <si>
    <t>SKI/SB/TELE</t>
  </si>
  <si>
    <t>Ron Wright</t>
  </si>
  <si>
    <t>Brian Hubbard</t>
  </si>
  <si>
    <t>Franny MacAllister</t>
  </si>
  <si>
    <t>Topher Hamblet</t>
  </si>
  <si>
    <t xml:space="preserve">F  </t>
  </si>
  <si>
    <t xml:space="preserve">SB </t>
  </si>
  <si>
    <t>Flyin Finance</t>
  </si>
  <si>
    <t>Riders on the Gorge</t>
  </si>
  <si>
    <t>Skibidi Toilet</t>
  </si>
  <si>
    <t>The House</t>
  </si>
  <si>
    <t>Olivia Rios</t>
  </si>
  <si>
    <t>Sarah Eldredge</t>
  </si>
  <si>
    <t>Patrick Burke</t>
  </si>
  <si>
    <t>Jared Hannon</t>
  </si>
  <si>
    <t>Kyle Eaves</t>
  </si>
  <si>
    <t>Brian Stoning</t>
  </si>
  <si>
    <t>Dave Levasseur</t>
  </si>
  <si>
    <t>Bob Hill</t>
  </si>
  <si>
    <t>Rob Vogel</t>
  </si>
  <si>
    <t>Bruce Platt</t>
  </si>
  <si>
    <t>John Schreiver</t>
  </si>
  <si>
    <t>Myles Bridge</t>
  </si>
  <si>
    <t>Jay Lepple</t>
  </si>
  <si>
    <t>Jasper Temple</t>
  </si>
  <si>
    <t>Kyle Marek</t>
  </si>
  <si>
    <t>Hans Porschitz</t>
  </si>
  <si>
    <t>Buck Knowlton</t>
  </si>
  <si>
    <t>Derek MacAllister</t>
  </si>
  <si>
    <t>Jack Dunnell</t>
  </si>
  <si>
    <t xml:space="preserve"> </t>
  </si>
  <si>
    <t>Num</t>
  </si>
  <si>
    <t>Time</t>
  </si>
  <si>
    <t>Run</t>
  </si>
  <si>
    <t>Name</t>
  </si>
  <si>
    <t>Group</t>
  </si>
  <si>
    <t>Sex</t>
  </si>
  <si>
    <t>Nat</t>
  </si>
  <si>
    <t>Run T</t>
  </si>
  <si>
    <t>Hannon Jared</t>
  </si>
  <si>
    <t>Hill Bob</t>
  </si>
  <si>
    <t>Wright Ron</t>
  </si>
  <si>
    <t>Levasseur Dave</t>
  </si>
  <si>
    <t>Eaves Kyle</t>
  </si>
  <si>
    <t>Porschitz Hans</t>
  </si>
  <si>
    <t>Stoning Brian</t>
  </si>
  <si>
    <t>MacAllister Franny</t>
  </si>
  <si>
    <t>Burke Patrick</t>
  </si>
  <si>
    <t>MacAllister Derek</t>
  </si>
  <si>
    <t>Platt Bruce</t>
  </si>
  <si>
    <t>Lepple Jay</t>
  </si>
  <si>
    <t>Bridge Myles</t>
  </si>
  <si>
    <t>Dunnell Jack</t>
  </si>
  <si>
    <t>Vogel Rob</t>
  </si>
  <si>
    <t>Sandberg Eric</t>
  </si>
  <si>
    <t>Rios Olivia</t>
  </si>
  <si>
    <t>Handicap</t>
  </si>
  <si>
    <t>Handicapped Time</t>
  </si>
  <si>
    <t>SB</t>
  </si>
  <si>
    <t>Week</t>
  </si>
  <si>
    <t>Team</t>
  </si>
  <si>
    <t>Racer</t>
  </si>
  <si>
    <t>Team Time</t>
  </si>
  <si>
    <t>Weekly Place</t>
  </si>
  <si>
    <t>Week 1</t>
  </si>
  <si>
    <t>Not a full team</t>
  </si>
  <si>
    <t>Eric Sandberg</t>
  </si>
  <si>
    <t>Joanna Schofield</t>
  </si>
  <si>
    <t>Knowlton Buck</t>
  </si>
  <si>
    <t>Schreiver John</t>
  </si>
  <si>
    <t>Hamblet Topher</t>
  </si>
  <si>
    <t>Schofield Joanna</t>
  </si>
  <si>
    <t>Eldredge Sarah</t>
  </si>
  <si>
    <t>Week 2</t>
  </si>
  <si>
    <t>Weeks Competed</t>
  </si>
  <si>
    <t>Average Time/week</t>
  </si>
  <si>
    <t>Ryan Platt</t>
  </si>
  <si>
    <t>Solo</t>
  </si>
  <si>
    <t>Week 3</t>
  </si>
  <si>
    <t>Andy Ware</t>
  </si>
  <si>
    <t>Lily Ware</t>
  </si>
  <si>
    <t>Hubbard Brian</t>
  </si>
  <si>
    <t>Platt Ryan</t>
  </si>
  <si>
    <t>Lyons Jack</t>
  </si>
  <si>
    <t>Ware Lily</t>
  </si>
  <si>
    <t>Ware Andy</t>
  </si>
  <si>
    <t>Week 4</t>
  </si>
  <si>
    <t>Jack Lyons</t>
  </si>
  <si>
    <t>Sean McCaffery</t>
  </si>
  <si>
    <t>Ferguson Watson</t>
  </si>
  <si>
    <t>KHS</t>
  </si>
  <si>
    <t>Lavoie Tom</t>
  </si>
  <si>
    <t>DuMond Anna</t>
  </si>
  <si>
    <t>Davern Noah</t>
  </si>
  <si>
    <t>Temple Jasper</t>
  </si>
  <si>
    <t>Marek Kyle</t>
  </si>
  <si>
    <t>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</si>
</sst>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3"/>
      <name val="Arial"/>
      <family val="2"/>
    </font>
    <font>
      <b/>
      <sz val="13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8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7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6" xfId="0" applyBorder="1"/>
    <xf numFmtId="0" fontId="0" fillId="0" borderId="7" xfId="0" applyBorder="1"/>
    <xf numFmtId="2" fontId="0" fillId="0" borderId="0" xfId="0" applyNumberFormat="1"/>
    <xf numFmtId="0" fontId="1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5" fillId="0" borderId="0" xfId="0" applyFont="1"/>
    <xf numFmtId="2" fontId="5" fillId="0" borderId="0" xfId="0" applyNumberFormat="1" applyFont="1"/>
    <xf numFmtId="0" fontId="1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42"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84AFC80-95EE-4A51-8CA1-FC17CC694556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A545B07-A371-414A-9AA7-AA0CE7D2454B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" xr16:uid="{550214FB-C6DE-4ED6-A431-499D87A15658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4" xr16:uid="{BF0283D1-8DDE-49FB-86D1-31C6C82A849C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5" xr16:uid="{6A440A21-8CE7-43E6-A0FA-2BC1971141FB}" autoFormatId="16" applyNumberFormats="0" applyBorderFormats="0" applyFontFormats="0" applyPatternFormats="0" applyAlignmentFormats="0" applyWidthHeightFormats="0">
  <queryTableRefresh nextId="11" unboundColumnsRight="2">
    <queryTableFields count="10">
      <queryTableField id="1" name="Num" tableColumnId="1"/>
      <queryTableField id="2" name="Time" tableColumnId="2"/>
      <queryTableField id="3" name="Run" tableColumnId="3"/>
      <queryTableField id="4" name="Name" tableColumnId="4"/>
      <queryTableField id="5" name="Group" tableColumnId="5"/>
      <queryTableField id="6" name="Sex" tableColumnId="6"/>
      <queryTableField id="7" name="Nat" tableColumnId="7"/>
      <queryTableField id="8" name="Run T" tableColumnId="8"/>
      <queryTableField id="9" dataBound="0" tableColumnId="9"/>
      <queryTableField id="10" dataBound="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7CEB05-0C3B-4353-82B3-059F9ACD8A48}" name="GGMP_Adult_2025_Week1" displayName="GGMP_Adult_2025_Week1" ref="A1:J35" tableType="queryTable" totalsRowShown="0">
  <autoFilter ref="A1:J35" xr:uid="{B67CEB05-0C3B-4353-82B3-059F9ACD8A48}">
    <filterColumn colId="2">
      <filters>
        <filter val="1"/>
        <filter val="2"/>
      </filters>
    </filterColumn>
  </autoFilter>
  <sortState xmlns:xlrd2="http://schemas.microsoft.com/office/spreadsheetml/2017/richdata2" ref="A3:J35">
    <sortCondition ref="E2:E35"/>
    <sortCondition ref="J2:J35"/>
  </sortState>
  <tableColumns count="10">
    <tableColumn id="1" xr3:uid="{26C6D3B5-DC57-4CBC-9330-83312F4E7ABA}" uniqueName="1" name="Num" queryTableFieldId="1"/>
    <tableColumn id="2" xr3:uid="{F4EAB2AB-AE82-4504-9973-D80B2CF8531B}" uniqueName="2" name="Time" queryTableFieldId="2"/>
    <tableColumn id="3" xr3:uid="{D2FB033A-D30F-4A43-9C5C-5C1A9DFA48BE}" uniqueName="3" name="Run" queryTableFieldId="3"/>
    <tableColumn id="4" xr3:uid="{FC76673F-CB03-4407-A2C3-40EAFC1D4490}" uniqueName="4" name="Name" queryTableFieldId="4" dataDxfId="41"/>
    <tableColumn id="5" xr3:uid="{31E8E692-B645-4E93-9DA4-5368AB354CF3}" uniqueName="5" name="Group" queryTableFieldId="5" dataDxfId="40"/>
    <tableColumn id="6" xr3:uid="{C548EAA0-A08D-417B-9E37-5C92F626C355}" uniqueName="6" name="Sex" queryTableFieldId="6" dataDxfId="39"/>
    <tableColumn id="7" xr3:uid="{06DB9605-D03C-4EC7-9A25-BEB60A3DC886}" uniqueName="7" name="Nat" queryTableFieldId="7" dataDxfId="38"/>
    <tableColumn id="8" xr3:uid="{D0CDCDEC-8868-4542-BF6C-01949B9F22A9}" uniqueName="8" name="Run T" queryTableFieldId="8"/>
    <tableColumn id="9" xr3:uid="{E5D96C92-D24F-4E01-99B7-D0B88C28766F}" uniqueName="9" name="Handicap" queryTableFieldId="9" dataDxfId="37">
      <calculatedColumnFormula array="1">_xlfn.SWITCH(GGMP_Adult_2025_Week1[[#This Row],[Nat]],"",0,"SKI",0,"SB",0.12,"TEL",0.09,"F",0.05,,0)</calculatedColumnFormula>
    </tableColumn>
    <tableColumn id="10" xr3:uid="{B31B03AC-CF24-4BEE-BF14-B1851A8EF28C}" uniqueName="10" name="Handicapped Time" queryTableFieldId="10" dataDxfId="36">
      <calculatedColumnFormula>GGMP_Adult_2025_Week1[[#This Row],[Run T]]-(GGMP_Adult_2025_Week1[[#This Row],[Run T]]*GGMP_Adult_2025_Week1[[#This Row],[Handicap]])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FE83A4-FBD1-47E3-BBDE-28EE6D467D48}" name="GGMP_Adult_2025_Week2" displayName="GGMP_Adult_2025_Week2" ref="A1:J37" tableType="queryTable" totalsRowShown="0" headerRowDxfId="35" dataDxfId="34">
  <autoFilter ref="A1:J37" xr:uid="{6FFE83A4-FBD1-47E3-BBDE-28EE6D467D48}">
    <filterColumn colId="2">
      <filters>
        <filter val="1"/>
        <filter val="2"/>
      </filters>
    </filterColumn>
  </autoFilter>
  <sortState xmlns:xlrd2="http://schemas.microsoft.com/office/spreadsheetml/2017/richdata2" ref="A2:J37">
    <sortCondition ref="E2:E37"/>
    <sortCondition ref="J2:J37"/>
  </sortState>
  <tableColumns count="10">
    <tableColumn id="1" xr3:uid="{EF0F04B5-4710-4DE4-AA35-EDFA94468180}" uniqueName="1" name="Num" queryTableFieldId="1" dataDxfId="33"/>
    <tableColumn id="2" xr3:uid="{85FF5564-B080-40A0-A045-D6BC7F671BFD}" uniqueName="2" name="Time" queryTableFieldId="2" dataDxfId="32"/>
    <tableColumn id="3" xr3:uid="{EC56E21D-7212-4972-AD7B-5B3914A4722E}" uniqueName="3" name="Run" queryTableFieldId="3" dataDxfId="31"/>
    <tableColumn id="4" xr3:uid="{5625522E-0030-41AE-8053-CD3591AE8929}" uniqueName="4" name="Name" queryTableFieldId="4" dataDxfId="30"/>
    <tableColumn id="5" xr3:uid="{34A72BCF-2898-4BB1-B85C-6D0034E6B1AD}" uniqueName="5" name="Group" queryTableFieldId="5" dataDxfId="29"/>
    <tableColumn id="6" xr3:uid="{8C13B3BC-BA00-4EAE-BB17-6CE373342CEA}" uniqueName="6" name="Sex" queryTableFieldId="6" dataDxfId="28"/>
    <tableColumn id="7" xr3:uid="{E5EBE36F-546A-43F0-83BF-2D68D7EBA828}" uniqueName="7" name="Nat" queryTableFieldId="7" dataDxfId="27"/>
    <tableColumn id="8" xr3:uid="{6E657168-E93E-4DAF-814A-861C7615081A}" uniqueName="8" name="Run T" queryTableFieldId="8" dataDxfId="26"/>
    <tableColumn id="9" xr3:uid="{7201A3AF-7498-441D-B97F-293E9FF185DA}" uniqueName="9" name="Handicap" queryTableFieldId="9" dataDxfId="25">
      <calculatedColumnFormula array="1">_xlfn.SWITCH(TRIM(GGMP_Adult_2025_Week2[[#This Row],[Nat]]),"",0,"SKI",0,"SB",0.12,"TEL",0.09,"F",0.05,,0)</calculatedColumnFormula>
    </tableColumn>
    <tableColumn id="10" xr3:uid="{133B3BDE-F84B-4EC2-844D-0AB17A12D087}" uniqueName="10" name="Handicapped Time" queryTableFieldId="10" dataDxfId="24">
      <calculatedColumnFormula>GGMP_Adult_2025_Week2[[#This Row],[Run T]]-(GGMP_Adult_2025_Week2[[#This Row],[Run T]]*GGMP_Adult_2025_Week2[[#This Row],[Handicap]])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F7FB76-E222-4E42-8751-AE7E9C2FC8D3}" name="GGMP_Adult_2025_Week3" displayName="GGMP_Adult_2025_Week3" ref="A1:J29" tableType="queryTable" totalsRowShown="0">
  <autoFilter ref="A1:J29" xr:uid="{A1F7FB76-E222-4E42-8751-AE7E9C2FC8D3}"/>
  <sortState xmlns:xlrd2="http://schemas.microsoft.com/office/spreadsheetml/2017/richdata2" ref="A2:J29">
    <sortCondition ref="E2:E29"/>
    <sortCondition ref="J2:J29"/>
  </sortState>
  <tableColumns count="10">
    <tableColumn id="1" xr3:uid="{02BFEDDF-B8CE-45ED-9B31-82C729C18E10}" uniqueName="1" name="Num" queryTableFieldId="1"/>
    <tableColumn id="2" xr3:uid="{61C8F689-5DE4-4230-9AAA-47B1CE8ABFF0}" uniqueName="2" name="Time" queryTableFieldId="2"/>
    <tableColumn id="3" xr3:uid="{A2652886-C225-4EC0-838F-59EA21F97D94}" uniqueName="3" name="Run" queryTableFieldId="3"/>
    <tableColumn id="4" xr3:uid="{87513844-024B-46C0-BB29-06DE3FFC25C4}" uniqueName="4" name="Name" queryTableFieldId="4" dataDxfId="23"/>
    <tableColumn id="5" xr3:uid="{89E31312-C2E9-4837-BD6F-C87C5B8F8CD6}" uniqueName="5" name="Group" queryTableFieldId="5" dataDxfId="22"/>
    <tableColumn id="6" xr3:uid="{791003B7-C4DD-41C6-974B-4D6CED386935}" uniqueName="6" name="Sex" queryTableFieldId="6" dataDxfId="21"/>
    <tableColumn id="7" xr3:uid="{FA6D1A5E-5F62-443E-9328-D670E457A298}" uniqueName="7" name="Nat" queryTableFieldId="7" dataDxfId="20"/>
    <tableColumn id="8" xr3:uid="{56ACA576-85FA-44FA-B6F2-B56B5C251EC9}" uniqueName="8" name="Run T" queryTableFieldId="8"/>
    <tableColumn id="9" xr3:uid="{50B33F76-8D53-4E1E-BA7C-4EC21CBCB758}" uniqueName="9" name="Handicap" queryTableFieldId="9" dataDxfId="19">
      <calculatedColumnFormula array="1">_xlfn.SWITCH(TRIM(GGMP_Adult_2025_Week3[[#This Row],[Nat]]),"",0,"SKI",0,"SB",0.12,"TEL",0.09,"F",0.05,,0)</calculatedColumnFormula>
    </tableColumn>
    <tableColumn id="10" xr3:uid="{5C46D65C-F68A-413F-B9D5-C55EC33B8164}" uniqueName="10" name="Handicapped Time" queryTableFieldId="10" dataDxfId="18">
      <calculatedColumnFormula>GGMP_Adult_2025_Week3[[#This Row],[Run T]]-(GGMP_Adult_2025_Week3[[#This Row],[Run T]]*GGMP_Adult_2025_Week3[[#This Row],[Handicap]])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C70DBB-203A-4D16-B24A-8092ADA2D335}" name="GGMP_Adult_2025_Week4" displayName="GGMP_Adult_2025_Week4" ref="A1:J48" tableType="queryTable" totalsRowShown="0" headerRowDxfId="17" dataDxfId="16">
  <autoFilter ref="A1:J48" xr:uid="{EFC70DBB-203A-4D16-B24A-8092ADA2D335}"/>
  <sortState xmlns:xlrd2="http://schemas.microsoft.com/office/spreadsheetml/2017/richdata2" ref="A2:J48">
    <sortCondition ref="E2:E48"/>
    <sortCondition ref="J2:J48"/>
  </sortState>
  <tableColumns count="10">
    <tableColumn id="1" xr3:uid="{3ED0518B-5E81-4A99-8200-635134B515D5}" uniqueName="1" name="Num" queryTableFieldId="1" dataDxfId="15"/>
    <tableColumn id="2" xr3:uid="{23F89B47-AA76-40CE-B3D0-9202CD398D34}" uniqueName="2" name="Time" queryTableFieldId="2" dataDxfId="14"/>
    <tableColumn id="3" xr3:uid="{89369F20-C63E-45DB-AD65-7673DB51A2B0}" uniqueName="3" name="Run" queryTableFieldId="3" dataDxfId="13"/>
    <tableColumn id="4" xr3:uid="{B9C5625C-D56F-46D1-8AC6-05BC84C92A48}" uniqueName="4" name="Name" queryTableFieldId="4" dataDxfId="12"/>
    <tableColumn id="5" xr3:uid="{CD170A73-2AE6-4C53-8FD9-3E5E942ACC44}" uniqueName="5" name="Group" queryTableFieldId="5" dataDxfId="11"/>
    <tableColumn id="6" xr3:uid="{D4C3F190-9F6C-4A14-9426-7E9AD9567A28}" uniqueName="6" name="Sex" queryTableFieldId="6" dataDxfId="10"/>
    <tableColumn id="7" xr3:uid="{925AC5C5-9D13-4DA8-B041-26735F701BF1}" uniqueName="7" name="Nat" queryTableFieldId="7" dataDxfId="9"/>
    <tableColumn id="8" xr3:uid="{73B50A38-E8AA-48C9-B91F-8B68F7918D1D}" uniqueName="8" name="Run T" queryTableFieldId="8" dataDxfId="8"/>
    <tableColumn id="9" xr3:uid="{EC84F190-BB40-410B-86D9-87E91EF700BE}" uniqueName="9" name="Handicap" queryTableFieldId="9" dataDxfId="7">
      <calculatedColumnFormula array="1">_xlfn.SWITCH(TRIM(GGMP_Adult_2025_Week4[[#This Row],[Nat]]),"",0,"SKI",0,"SB",0.12,"TEL",0.09,"F",0.05,,0)</calculatedColumnFormula>
    </tableColumn>
    <tableColumn id="10" xr3:uid="{A1C873D9-CE76-4870-99FD-4AFEAE106BF8}" uniqueName="10" name="Handicapped Time" queryTableFieldId="10" dataDxfId="1">
      <calculatedColumnFormula>GGMP_Adult_2025_Week4[[#This Row],[Run T]]-(GGMP_Adult_2025_Week4[[#This Row],[Run T]]*GGMP_Adult_2025_Week4[[#This Row],[Handicap]])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F62AA44-1668-4DFF-8DDD-462237E67550}" name="GGMP_Adult_2025_Week5" displayName="GGMP_Adult_2025_Week5" ref="A1:J56" tableType="queryTable" totalsRowShown="0">
  <autoFilter ref="A1:J56" xr:uid="{0F62AA44-1668-4DFF-8DDD-462237E67550}">
    <filterColumn colId="4">
      <filters>
        <filter val="Flyin Finance"/>
        <filter val="Riders on the Gorge"/>
        <filter val="Skibidi Toilet"/>
        <filter val="The House"/>
      </filters>
    </filterColumn>
  </autoFilter>
  <sortState xmlns:xlrd2="http://schemas.microsoft.com/office/spreadsheetml/2017/richdata2" ref="A6:J56">
    <sortCondition ref="E2:E56"/>
    <sortCondition ref="J2:J56"/>
  </sortState>
  <tableColumns count="10">
    <tableColumn id="1" xr3:uid="{176C66DD-5E1B-47DA-AA1A-5F442F439A83}" uniqueName="1" name="Num" queryTableFieldId="1"/>
    <tableColumn id="2" xr3:uid="{6AE9995D-D970-46C6-97BC-413872792D0F}" uniqueName="2" name="Time" queryTableFieldId="2"/>
    <tableColumn id="3" xr3:uid="{590B7D56-2401-47C9-8D4C-21603E974D9C}" uniqueName="3" name="Run" queryTableFieldId="3"/>
    <tableColumn id="4" xr3:uid="{EBA0D4C4-6464-415C-AC5C-B95B5F1FD428}" uniqueName="4" name="Name" queryTableFieldId="4" dataDxfId="6"/>
    <tableColumn id="5" xr3:uid="{21112540-AE93-4565-AAF1-B8B3259C6AFD}" uniqueName="5" name="Group" queryTableFieldId="5" dataDxfId="5"/>
    <tableColumn id="6" xr3:uid="{7D4ADB49-0232-4EA5-B924-FEE85149D233}" uniqueName="6" name="Sex" queryTableFieldId="6" dataDxfId="4"/>
    <tableColumn id="7" xr3:uid="{FDF70A8B-B7A6-4824-AE2B-F74D76503D34}" uniqueName="7" name="Nat" queryTableFieldId="7" dataDxfId="3"/>
    <tableColumn id="8" xr3:uid="{E809CCB0-F9C9-4C13-B1E9-E2F786933601}" uniqueName="8" name="Run T" queryTableFieldId="8"/>
    <tableColumn id="9" xr3:uid="{5E981DF2-1A05-4217-86C4-B44B89098051}" uniqueName="9" name="Handicap" queryTableFieldId="9" dataDxfId="2">
      <calculatedColumnFormula array="1">_xlfn.SWITCH(TRIM(GGMP_Adult_2025_Week5[[#This Row],[Nat]]),"",0,"SKI",0,"SB",0.12,"TEL",0.09,"F",0.05,,0)</calculatedColumnFormula>
    </tableColumn>
    <tableColumn id="10" xr3:uid="{FE10691B-1611-44A8-926D-B093A6763D64}" uniqueName="10" name="Handicapped Time" queryTableFieldId="10" dataDxfId="0">
      <calculatedColumnFormula>GGMP_Adult_2025_Week5[[#This Row],[Run T]]-(GGMP_Adult_2025_Week5[[#This Row],[Run T]]*GGMP_Adult_2025_Week5[[#This Row],[Handicap]])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11D0-5ABE-4E11-9A59-0ECEF65A29F7}">
  <dimension ref="A1:C5"/>
  <sheetViews>
    <sheetView tabSelected="1" workbookViewId="0">
      <selection activeCell="H10" sqref="H10"/>
    </sheetView>
  </sheetViews>
  <sheetFormatPr defaultRowHeight="15" x14ac:dyDescent="0.25"/>
  <cols>
    <col min="1" max="1" width="18.28515625" bestFit="1" customWidth="1"/>
    <col min="2" max="2" width="17.42578125" style="18" bestFit="1" customWidth="1"/>
    <col min="3" max="3" width="18.7109375" style="18" bestFit="1" customWidth="1"/>
  </cols>
  <sheetData>
    <row r="1" spans="1:3" x14ac:dyDescent="0.25">
      <c r="A1" s="1" t="s">
        <v>68</v>
      </c>
      <c r="B1" s="16" t="s">
        <v>82</v>
      </c>
      <c r="C1" s="19" t="s">
        <v>83</v>
      </c>
    </row>
    <row r="2" spans="1:3" x14ac:dyDescent="0.25">
      <c r="A2" s="4" t="s">
        <v>16</v>
      </c>
      <c r="B2" s="17">
        <f>COUNTIFS('GGMP Weekly Standings'!B:B,A2,'GGMP Weekly Standings'!F:F,"&gt;0")</f>
        <v>5</v>
      </c>
      <c r="C2" s="18" t="str">
        <f>TEXT(SUMIFS('GGMP Weekly Standings'!D:D,'GGMP Weekly Standings'!B:B,A2,'GGMP Weekly Standings'!F:F,"&lt;&gt;Not*")/(24*60*60)/B2,"hh:mm:ss")</f>
        <v>00:01:33</v>
      </c>
    </row>
    <row r="3" spans="1:3" x14ac:dyDescent="0.25">
      <c r="A3" s="4" t="s">
        <v>17</v>
      </c>
      <c r="B3" s="17">
        <f>COUNTIFS('GGMP Weekly Standings'!B:B,A3,'GGMP Weekly Standings'!F:F,"&gt;0")</f>
        <v>5</v>
      </c>
      <c r="C3" s="18" t="str">
        <f>TEXT(SUMIFS('GGMP Weekly Standings'!D:D,'GGMP Weekly Standings'!B:B,A3,'GGMP Weekly Standings'!F:F,"&lt;&gt;Not*")/(24*60*60)/B3,"hh:mm:ss")</f>
        <v>00:01:36</v>
      </c>
    </row>
    <row r="4" spans="1:3" x14ac:dyDescent="0.25">
      <c r="A4" s="4" t="s">
        <v>15</v>
      </c>
      <c r="B4" s="17">
        <f>COUNTIFS('GGMP Weekly Standings'!B:B,A4,'GGMP Weekly Standings'!F:F,"&gt;0")</f>
        <v>4</v>
      </c>
      <c r="C4" s="18" t="str">
        <f>TEXT(SUMIFS('GGMP Weekly Standings'!D:D,'GGMP Weekly Standings'!B:B,A4,'GGMP Weekly Standings'!F:F,"&lt;&gt;Not*")/(24*60*60)/B4,"hh:mm:ss")</f>
        <v>00:01:48</v>
      </c>
    </row>
    <row r="5" spans="1:3" x14ac:dyDescent="0.25">
      <c r="A5" s="4" t="s">
        <v>18</v>
      </c>
      <c r="B5" s="17">
        <f>COUNTIFS('GGMP Weekly Standings'!B:B,A5,'GGMP Weekly Standings'!F:F,"&gt;0")</f>
        <v>3</v>
      </c>
      <c r="C5" s="18" t="str">
        <f>TEXT(SUMIFS('GGMP Weekly Standings'!D:D,'GGMP Weekly Standings'!B:B,A5,'GGMP Weekly Standings'!F:F,"&lt;&gt;Not*")/(24*60*60)/B5,"hh:mm:ss")</f>
        <v>00:01:50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7D32-FF52-4B18-921D-88121A905587}">
  <dimension ref="A1:F77"/>
  <sheetViews>
    <sheetView topLeftCell="A58" workbookViewId="0">
      <selection activeCell="H7" sqref="H7"/>
    </sheetView>
  </sheetViews>
  <sheetFormatPr defaultRowHeight="15" x14ac:dyDescent="0.25"/>
  <cols>
    <col min="1" max="1" width="7.140625" bestFit="1" customWidth="1"/>
    <col min="2" max="2" width="18.28515625" bestFit="1" customWidth="1"/>
    <col min="3" max="3" width="16.42578125" bestFit="1" customWidth="1"/>
    <col min="5" max="5" width="10.7109375" bestFit="1" customWidth="1"/>
    <col min="6" max="6" width="13.140625" bestFit="1" customWidth="1"/>
  </cols>
  <sheetData>
    <row r="1" spans="1:6" x14ac:dyDescent="0.25">
      <c r="A1" s="1" t="s">
        <v>67</v>
      </c>
      <c r="B1" s="1" t="s">
        <v>68</v>
      </c>
      <c r="C1" s="1" t="s">
        <v>69</v>
      </c>
      <c r="D1" s="1" t="s">
        <v>40</v>
      </c>
      <c r="E1" s="7" t="s">
        <v>70</v>
      </c>
      <c r="F1" s="7" t="s">
        <v>71</v>
      </c>
    </row>
    <row r="2" spans="1:6" x14ac:dyDescent="0.25">
      <c r="A2" s="2" t="s">
        <v>72</v>
      </c>
      <c r="B2" s="3" t="s">
        <v>15</v>
      </c>
      <c r="C2" s="3" t="s">
        <v>51</v>
      </c>
      <c r="D2" s="3">
        <v>19.36</v>
      </c>
      <c r="E2" s="3"/>
      <c r="F2" s="3"/>
    </row>
    <row r="3" spans="1:6" x14ac:dyDescent="0.25">
      <c r="A3" s="4" t="s">
        <v>72</v>
      </c>
      <c r="B3" s="5" t="s">
        <v>15</v>
      </c>
      <c r="C3" s="5" t="s">
        <v>55</v>
      </c>
      <c r="D3" s="5">
        <v>21.64</v>
      </c>
      <c r="E3" s="5"/>
      <c r="F3" s="5"/>
    </row>
    <row r="4" spans="1:6" x14ac:dyDescent="0.25">
      <c r="A4" s="2" t="s">
        <v>72</v>
      </c>
      <c r="B4" s="3" t="s">
        <v>15</v>
      </c>
      <c r="C4" s="3" t="s">
        <v>47</v>
      </c>
      <c r="D4" s="3">
        <v>22.04</v>
      </c>
      <c r="E4" s="3"/>
      <c r="F4" s="3"/>
    </row>
    <row r="5" spans="1:6" x14ac:dyDescent="0.25">
      <c r="A5" s="4" t="s">
        <v>72</v>
      </c>
      <c r="B5" s="5" t="s">
        <v>15</v>
      </c>
      <c r="C5" s="5" t="s">
        <v>63</v>
      </c>
      <c r="D5" s="5">
        <v>23.189499999999999</v>
      </c>
      <c r="E5" s="5" t="str">
        <f>TEXT(SUM(D2:D5)/(24*60*60),"hh:mm:ss")</f>
        <v>00:01:26</v>
      </c>
      <c r="F5" s="5">
        <v>3</v>
      </c>
    </row>
    <row r="6" spans="1:6" x14ac:dyDescent="0.25">
      <c r="A6" s="2" t="s">
        <v>72</v>
      </c>
      <c r="B6" s="3" t="s">
        <v>16</v>
      </c>
      <c r="C6" s="3" t="s">
        <v>48</v>
      </c>
      <c r="D6" s="3">
        <v>17.03</v>
      </c>
      <c r="E6" s="3"/>
      <c r="F6" s="3"/>
    </row>
    <row r="7" spans="1:6" x14ac:dyDescent="0.25">
      <c r="A7" s="4" t="s">
        <v>72</v>
      </c>
      <c r="B7" s="5" t="s">
        <v>16</v>
      </c>
      <c r="C7" s="5" t="s">
        <v>50</v>
      </c>
      <c r="D7" s="5">
        <v>17.97</v>
      </c>
      <c r="E7" s="5"/>
      <c r="F7" s="5"/>
    </row>
    <row r="8" spans="1:6" x14ac:dyDescent="0.25">
      <c r="A8" s="2" t="s">
        <v>72</v>
      </c>
      <c r="B8" s="3" t="s">
        <v>16</v>
      </c>
      <c r="C8" s="3" t="s">
        <v>62</v>
      </c>
      <c r="D8" s="3">
        <v>21.0672</v>
      </c>
      <c r="E8" s="3"/>
      <c r="F8" s="3"/>
    </row>
    <row r="9" spans="1:6" x14ac:dyDescent="0.25">
      <c r="A9" s="4" t="s">
        <v>72</v>
      </c>
      <c r="B9" s="5" t="s">
        <v>16</v>
      </c>
      <c r="C9" s="5" t="s">
        <v>53</v>
      </c>
      <c r="D9" s="5">
        <v>21.16</v>
      </c>
      <c r="E9" s="5" t="str">
        <f>TEXT(SUM(D6:D9)/(24*60*60),"hh:mm:ss.0")</f>
        <v>00:01:17.2</v>
      </c>
      <c r="F9" s="5">
        <v>2</v>
      </c>
    </row>
    <row r="10" spans="1:6" x14ac:dyDescent="0.25">
      <c r="A10" s="2" t="s">
        <v>72</v>
      </c>
      <c r="B10" s="3" t="s">
        <v>17</v>
      </c>
      <c r="C10" s="3" t="s">
        <v>49</v>
      </c>
      <c r="D10" s="3">
        <v>17.559999999999999</v>
      </c>
      <c r="E10" s="3"/>
      <c r="F10" s="3"/>
    </row>
    <row r="11" spans="1:6" x14ac:dyDescent="0.25">
      <c r="A11" s="4" t="s">
        <v>72</v>
      </c>
      <c r="B11" s="5" t="s">
        <v>17</v>
      </c>
      <c r="C11" s="5" t="s">
        <v>56</v>
      </c>
      <c r="D11" s="5">
        <v>19.588800000000003</v>
      </c>
      <c r="E11" s="5"/>
      <c r="F11" s="5"/>
    </row>
    <row r="12" spans="1:6" x14ac:dyDescent="0.25">
      <c r="A12" s="2" t="s">
        <v>72</v>
      </c>
      <c r="B12" s="3" t="s">
        <v>17</v>
      </c>
      <c r="C12" s="3" t="s">
        <v>58</v>
      </c>
      <c r="D12" s="3">
        <v>19.7912</v>
      </c>
      <c r="E12" s="3"/>
      <c r="F12" s="3"/>
    </row>
    <row r="13" spans="1:6" x14ac:dyDescent="0.25">
      <c r="A13" s="4" t="s">
        <v>72</v>
      </c>
      <c r="B13" s="5" t="s">
        <v>17</v>
      </c>
      <c r="C13" s="5" t="s">
        <v>60</v>
      </c>
      <c r="D13" s="5">
        <v>20.125600000000002</v>
      </c>
      <c r="E13" s="5" t="str">
        <f>TEXT(SUM(D10:D13)/(24*60*60),"hh:mm:ss.0")</f>
        <v>00:01:17.1</v>
      </c>
      <c r="F13" s="5">
        <v>1</v>
      </c>
    </row>
    <row r="14" spans="1:6" x14ac:dyDescent="0.25">
      <c r="A14" s="2" t="s">
        <v>72</v>
      </c>
      <c r="B14" s="3" t="s">
        <v>18</v>
      </c>
      <c r="C14" s="3" t="s">
        <v>52</v>
      </c>
      <c r="D14" s="3">
        <v>19.510000000000002</v>
      </c>
      <c r="E14" s="3"/>
      <c r="F14" s="3" t="s">
        <v>73</v>
      </c>
    </row>
    <row r="15" spans="1:6" x14ac:dyDescent="0.25">
      <c r="A15" s="4" t="s">
        <v>72</v>
      </c>
      <c r="B15" s="5" t="s">
        <v>18</v>
      </c>
      <c r="C15" s="5" t="s">
        <v>59</v>
      </c>
      <c r="D15" s="5">
        <v>21.040800000000001</v>
      </c>
      <c r="E15" s="5" t="str">
        <f>TEXT(SUM(D14:D15)/(24*60*60),"hh:mm:ss")</f>
        <v>00:00:41</v>
      </c>
      <c r="F15" s="5" t="s">
        <v>73</v>
      </c>
    </row>
    <row r="16" spans="1:6" x14ac:dyDescent="0.25">
      <c r="A16" s="2" t="s">
        <v>81</v>
      </c>
      <c r="B16" s="3" t="s">
        <v>15</v>
      </c>
      <c r="C16" s="3" t="s">
        <v>51</v>
      </c>
      <c r="D16" s="3">
        <v>27.99</v>
      </c>
      <c r="E16" s="3"/>
      <c r="F16" s="3"/>
    </row>
    <row r="17" spans="1:6" x14ac:dyDescent="0.25">
      <c r="A17" s="4" t="s">
        <v>81</v>
      </c>
      <c r="B17" s="5" t="s">
        <v>15</v>
      </c>
      <c r="C17" s="5" t="s">
        <v>47</v>
      </c>
      <c r="D17" s="5">
        <v>29.9</v>
      </c>
      <c r="E17" s="5"/>
      <c r="F17" s="5"/>
    </row>
    <row r="18" spans="1:6" x14ac:dyDescent="0.25">
      <c r="A18" s="2" t="s">
        <v>81</v>
      </c>
      <c r="B18" s="3" t="s">
        <v>15</v>
      </c>
      <c r="C18" s="3" t="s">
        <v>63</v>
      </c>
      <c r="D18" s="3">
        <v>31.407000000000004</v>
      </c>
      <c r="E18" s="3"/>
      <c r="F18" s="3"/>
    </row>
    <row r="19" spans="1:6" x14ac:dyDescent="0.25">
      <c r="A19" s="4" t="s">
        <v>81</v>
      </c>
      <c r="B19" s="5" t="s">
        <v>15</v>
      </c>
      <c r="C19" s="5" t="s">
        <v>80</v>
      </c>
      <c r="D19" s="5">
        <v>38.950000000000003</v>
      </c>
      <c r="E19" s="5" t="str">
        <f>TEXT(SUM(D16:D19)/(24*60*60),"hh:mm:ss")</f>
        <v>00:02:08</v>
      </c>
      <c r="F19" s="5">
        <v>4</v>
      </c>
    </row>
    <row r="20" spans="1:6" x14ac:dyDescent="0.25">
      <c r="A20" s="2" t="s">
        <v>81</v>
      </c>
      <c r="B20" s="3" t="s">
        <v>16</v>
      </c>
      <c r="C20" s="3" t="s">
        <v>48</v>
      </c>
      <c r="D20" s="3">
        <v>21.72</v>
      </c>
      <c r="E20" s="3"/>
      <c r="F20" s="3"/>
    </row>
    <row r="21" spans="1:6" x14ac:dyDescent="0.25">
      <c r="A21" s="4" t="s">
        <v>81</v>
      </c>
      <c r="B21" s="5" t="s">
        <v>16</v>
      </c>
      <c r="C21" s="5" t="s">
        <v>50</v>
      </c>
      <c r="D21" s="5">
        <v>23.47</v>
      </c>
      <c r="E21" s="5"/>
      <c r="F21" s="5"/>
    </row>
    <row r="22" spans="1:6" x14ac:dyDescent="0.25">
      <c r="A22" s="2" t="s">
        <v>81</v>
      </c>
      <c r="B22" s="3" t="s">
        <v>16</v>
      </c>
      <c r="C22" s="3" t="s">
        <v>62</v>
      </c>
      <c r="D22" s="3">
        <v>27.896000000000001</v>
      </c>
      <c r="E22" s="3"/>
      <c r="F22" s="3"/>
    </row>
    <row r="23" spans="1:6" x14ac:dyDescent="0.25">
      <c r="A23" s="4" t="s">
        <v>81</v>
      </c>
      <c r="B23" s="5" t="s">
        <v>16</v>
      </c>
      <c r="C23" s="5" t="s">
        <v>61</v>
      </c>
      <c r="D23" s="5">
        <v>27.927900000000001</v>
      </c>
      <c r="E23" s="5" t="str">
        <f>TEXT(SUM(D20:D23)/(24*60*60),"hh:mm:ss")</f>
        <v>00:01:41</v>
      </c>
      <c r="F23" s="5">
        <v>1</v>
      </c>
    </row>
    <row r="24" spans="1:6" x14ac:dyDescent="0.25">
      <c r="A24" s="2" t="s">
        <v>81</v>
      </c>
      <c r="B24" s="3" t="s">
        <v>17</v>
      </c>
      <c r="C24" s="3" t="s">
        <v>49</v>
      </c>
      <c r="D24" s="3">
        <v>23.26</v>
      </c>
      <c r="E24" s="3"/>
      <c r="F24" s="3"/>
    </row>
    <row r="25" spans="1:6" x14ac:dyDescent="0.25">
      <c r="A25" s="4" t="s">
        <v>81</v>
      </c>
      <c r="B25" s="5" t="s">
        <v>17</v>
      </c>
      <c r="C25" s="5" t="s">
        <v>56</v>
      </c>
      <c r="D25" s="5">
        <v>27.042400000000001</v>
      </c>
      <c r="E25" s="5"/>
      <c r="F25" s="5"/>
    </row>
    <row r="26" spans="1:6" x14ac:dyDescent="0.25">
      <c r="A26" s="2" t="s">
        <v>81</v>
      </c>
      <c r="B26" s="3" t="s">
        <v>17</v>
      </c>
      <c r="C26" s="3" t="s">
        <v>58</v>
      </c>
      <c r="D26" s="3">
        <v>27.183199999999999</v>
      </c>
      <c r="E26" s="3"/>
      <c r="F26" s="3"/>
    </row>
    <row r="27" spans="1:6" x14ac:dyDescent="0.25">
      <c r="A27" s="4" t="s">
        <v>81</v>
      </c>
      <c r="B27" s="5" t="s">
        <v>17</v>
      </c>
      <c r="C27" s="5" t="s">
        <v>78</v>
      </c>
      <c r="D27" s="5">
        <v>28.6264</v>
      </c>
      <c r="E27" s="5" t="str">
        <f>TEXT(SUM(D24:D27)/(24*60*60),"hh:mm:ss")</f>
        <v>00:01:46</v>
      </c>
      <c r="F27" s="5">
        <v>2</v>
      </c>
    </row>
    <row r="28" spans="1:6" x14ac:dyDescent="0.25">
      <c r="A28" s="2" t="s">
        <v>81</v>
      </c>
      <c r="B28" s="3" t="s">
        <v>18</v>
      </c>
      <c r="C28" s="3" t="s">
        <v>52</v>
      </c>
      <c r="D28" s="3">
        <v>25.51</v>
      </c>
      <c r="E28" s="3"/>
      <c r="F28" s="3"/>
    </row>
    <row r="29" spans="1:6" x14ac:dyDescent="0.25">
      <c r="A29" s="4" t="s">
        <v>81</v>
      </c>
      <c r="B29" s="5" t="s">
        <v>18</v>
      </c>
      <c r="C29" s="5" t="s">
        <v>76</v>
      </c>
      <c r="D29" s="5">
        <v>26.787200000000002</v>
      </c>
      <c r="E29" s="5"/>
      <c r="F29" s="5"/>
    </row>
    <row r="30" spans="1:6" x14ac:dyDescent="0.25">
      <c r="A30" s="2" t="s">
        <v>81</v>
      </c>
      <c r="B30" s="3" t="s">
        <v>18</v>
      </c>
      <c r="C30" s="3" t="s">
        <v>59</v>
      </c>
      <c r="D30" s="3">
        <v>29.946400000000001</v>
      </c>
      <c r="E30" s="3"/>
      <c r="F30" s="3"/>
    </row>
    <row r="31" spans="1:6" x14ac:dyDescent="0.25">
      <c r="A31" s="4" t="s">
        <v>81</v>
      </c>
      <c r="B31" s="5" t="s">
        <v>18</v>
      </c>
      <c r="C31" s="5" t="s">
        <v>77</v>
      </c>
      <c r="D31" s="5">
        <v>31.02</v>
      </c>
      <c r="E31" s="5" t="str">
        <f>TEXT(SUM(D28:D31)/(24*60*60),"hh:mm:ss")</f>
        <v>00:01:53</v>
      </c>
      <c r="F31" s="5">
        <v>3</v>
      </c>
    </row>
    <row r="32" spans="1:6" x14ac:dyDescent="0.25">
      <c r="A32" s="2" t="s">
        <v>86</v>
      </c>
      <c r="B32" s="3" t="s">
        <v>15</v>
      </c>
      <c r="C32" s="3" t="s">
        <v>51</v>
      </c>
      <c r="D32" s="3">
        <v>25.95</v>
      </c>
      <c r="E32" s="3"/>
      <c r="F32" s="3" t="s">
        <v>73</v>
      </c>
    </row>
    <row r="33" spans="1:6" x14ac:dyDescent="0.25">
      <c r="A33" s="4" t="s">
        <v>86</v>
      </c>
      <c r="B33" s="5" t="s">
        <v>15</v>
      </c>
      <c r="C33" s="5" t="s">
        <v>47</v>
      </c>
      <c r="D33" s="5">
        <v>27.85</v>
      </c>
      <c r="E33" s="5"/>
      <c r="F33" s="5" t="s">
        <v>73</v>
      </c>
    </row>
    <row r="34" spans="1:6" x14ac:dyDescent="0.25">
      <c r="A34" s="2" t="s">
        <v>86</v>
      </c>
      <c r="B34" s="3" t="s">
        <v>15</v>
      </c>
      <c r="C34" s="3" t="s">
        <v>55</v>
      </c>
      <c r="D34" s="3">
        <v>28.5</v>
      </c>
      <c r="E34" s="3" t="str">
        <f>TEXT(SUM(D32:D34)/(24*60*60),"hh:mm:ss")</f>
        <v>00:01:22</v>
      </c>
      <c r="F34" s="3" t="s">
        <v>73</v>
      </c>
    </row>
    <row r="35" spans="1:6" x14ac:dyDescent="0.25">
      <c r="A35" s="4" t="s">
        <v>86</v>
      </c>
      <c r="B35" s="5" t="s">
        <v>16</v>
      </c>
      <c r="C35" s="5" t="s">
        <v>48</v>
      </c>
      <c r="D35" s="5">
        <v>21.02</v>
      </c>
      <c r="E35" s="5"/>
      <c r="F35" s="5"/>
    </row>
    <row r="36" spans="1:6" x14ac:dyDescent="0.25">
      <c r="A36" s="2" t="s">
        <v>86</v>
      </c>
      <c r="B36" s="3" t="s">
        <v>16</v>
      </c>
      <c r="C36" s="3" t="s">
        <v>50</v>
      </c>
      <c r="D36" s="3">
        <v>22.71</v>
      </c>
      <c r="E36" s="3"/>
      <c r="F36" s="3"/>
    </row>
    <row r="37" spans="1:6" x14ac:dyDescent="0.25">
      <c r="A37" s="4" t="s">
        <v>86</v>
      </c>
      <c r="B37" s="5" t="s">
        <v>16</v>
      </c>
      <c r="C37" s="5" t="s">
        <v>53</v>
      </c>
      <c r="D37" s="5">
        <v>27.44</v>
      </c>
      <c r="E37" s="5"/>
      <c r="F37" s="5"/>
    </row>
    <row r="38" spans="1:6" x14ac:dyDescent="0.25">
      <c r="A38" s="2" t="s">
        <v>86</v>
      </c>
      <c r="B38" s="3" t="s">
        <v>16</v>
      </c>
      <c r="C38" s="3" t="s">
        <v>62</v>
      </c>
      <c r="D38" s="3">
        <v>27.5352</v>
      </c>
      <c r="E38" s="3" t="str">
        <f>TEXT(SUM(D35:D38)/(24*60*60),"hh:mm:ss")</f>
        <v>00:01:39</v>
      </c>
      <c r="F38" s="3">
        <v>1</v>
      </c>
    </row>
    <row r="39" spans="1:6" x14ac:dyDescent="0.25">
      <c r="A39" s="4" t="s">
        <v>86</v>
      </c>
      <c r="B39" s="5" t="s">
        <v>17</v>
      </c>
      <c r="C39" s="5" t="s">
        <v>49</v>
      </c>
      <c r="D39" s="5">
        <v>22.21</v>
      </c>
      <c r="E39" s="5"/>
      <c r="F39" s="5"/>
    </row>
    <row r="40" spans="1:6" x14ac:dyDescent="0.25">
      <c r="A40" s="2" t="s">
        <v>86</v>
      </c>
      <c r="B40" s="3" t="s">
        <v>17</v>
      </c>
      <c r="C40" s="3" t="s">
        <v>58</v>
      </c>
      <c r="D40" s="3">
        <v>25.4496</v>
      </c>
      <c r="E40" s="3"/>
      <c r="F40" s="3"/>
    </row>
    <row r="41" spans="1:6" x14ac:dyDescent="0.25">
      <c r="A41" s="4" t="s">
        <v>86</v>
      </c>
      <c r="B41" s="5" t="s">
        <v>17</v>
      </c>
      <c r="C41" s="5" t="s">
        <v>60</v>
      </c>
      <c r="D41" s="5">
        <v>26.329600000000003</v>
      </c>
      <c r="E41" s="5"/>
      <c r="F41" s="5"/>
    </row>
    <row r="42" spans="1:6" x14ac:dyDescent="0.25">
      <c r="A42" s="2" t="s">
        <v>86</v>
      </c>
      <c r="B42" s="3" t="s">
        <v>17</v>
      </c>
      <c r="C42" s="3" t="s">
        <v>54</v>
      </c>
      <c r="D42" s="3">
        <v>27.094000000000001</v>
      </c>
      <c r="E42" s="3" t="str">
        <f>TEXT(SUM(D39:D42)/(24*60*60),"hh:mm:ss")</f>
        <v>00:01:41</v>
      </c>
      <c r="F42" s="3">
        <v>2</v>
      </c>
    </row>
    <row r="43" spans="1:6" x14ac:dyDescent="0.25">
      <c r="A43" s="4" t="s">
        <v>86</v>
      </c>
      <c r="B43" s="5" t="s">
        <v>18</v>
      </c>
      <c r="C43" s="5" t="s">
        <v>76</v>
      </c>
      <c r="D43" s="5">
        <v>24.279199999999999</v>
      </c>
      <c r="E43" s="5"/>
      <c r="F43" s="5"/>
    </row>
    <row r="44" spans="1:6" x14ac:dyDescent="0.25">
      <c r="A44" s="2" t="s">
        <v>86</v>
      </c>
      <c r="B44" s="3" t="s">
        <v>18</v>
      </c>
      <c r="C44" s="3" t="s">
        <v>52</v>
      </c>
      <c r="D44" s="3">
        <v>24.5</v>
      </c>
      <c r="E44" s="3"/>
      <c r="F44" s="3"/>
    </row>
    <row r="45" spans="1:6" x14ac:dyDescent="0.25">
      <c r="A45" s="4" t="s">
        <v>86</v>
      </c>
      <c r="B45" s="5" t="s">
        <v>18</v>
      </c>
      <c r="C45" s="5" t="s">
        <v>59</v>
      </c>
      <c r="D45" s="5">
        <v>25.651999999999997</v>
      </c>
      <c r="E45" s="5"/>
      <c r="F45" s="5"/>
    </row>
    <row r="46" spans="1:6" x14ac:dyDescent="0.25">
      <c r="A46" s="2" t="s">
        <v>86</v>
      </c>
      <c r="B46" s="3" t="s">
        <v>18</v>
      </c>
      <c r="C46" s="3" t="s">
        <v>79</v>
      </c>
      <c r="D46" s="3">
        <v>31.0745</v>
      </c>
      <c r="E46" s="3" t="str">
        <f>TEXT(SUM(D43:D46)/(24*60*60),"hh:mm:ss")</f>
        <v>00:01:46</v>
      </c>
      <c r="F46" s="3">
        <v>3</v>
      </c>
    </row>
    <row r="47" spans="1:6" x14ac:dyDescent="0.25">
      <c r="A47" s="4" t="s">
        <v>94</v>
      </c>
      <c r="B47" s="5" t="s">
        <v>15</v>
      </c>
      <c r="C47" s="5" t="s">
        <v>89</v>
      </c>
      <c r="D47" s="5">
        <v>21.5</v>
      </c>
      <c r="E47" s="5"/>
      <c r="F47" s="5"/>
    </row>
    <row r="48" spans="1:6" x14ac:dyDescent="0.25">
      <c r="A48" s="2" t="s">
        <v>94</v>
      </c>
      <c r="B48" s="3" t="s">
        <v>15</v>
      </c>
      <c r="C48" s="3" t="s">
        <v>51</v>
      </c>
      <c r="D48" s="3">
        <v>25.25</v>
      </c>
      <c r="E48" s="3"/>
      <c r="F48" s="3"/>
    </row>
    <row r="49" spans="1:6" x14ac:dyDescent="0.25">
      <c r="A49" s="4" t="s">
        <v>94</v>
      </c>
      <c r="B49" s="5" t="s">
        <v>15</v>
      </c>
      <c r="C49" s="5" t="s">
        <v>63</v>
      </c>
      <c r="D49" s="5">
        <v>28.547499999999999</v>
      </c>
      <c r="E49" s="5"/>
      <c r="F49" s="5"/>
    </row>
    <row r="50" spans="1:6" x14ac:dyDescent="0.25">
      <c r="A50" s="2" t="s">
        <v>94</v>
      </c>
      <c r="B50" s="3" t="s">
        <v>15</v>
      </c>
      <c r="C50" s="3" t="s">
        <v>80</v>
      </c>
      <c r="D50" s="3">
        <v>35.520499999999998</v>
      </c>
      <c r="E50" s="3" t="str">
        <f>TEXT(SUM(D47:D50)/(24*60*60),"hh:mm:ss")</f>
        <v>00:01:51</v>
      </c>
      <c r="F50" s="3">
        <v>3</v>
      </c>
    </row>
    <row r="51" spans="1:6" x14ac:dyDescent="0.25">
      <c r="A51" s="4" t="s">
        <v>94</v>
      </c>
      <c r="B51" s="5" t="s">
        <v>16</v>
      </c>
      <c r="C51" s="5" t="s">
        <v>48</v>
      </c>
      <c r="D51" s="5">
        <v>20.68</v>
      </c>
      <c r="E51" s="5"/>
      <c r="F51" s="5"/>
    </row>
    <row r="52" spans="1:6" x14ac:dyDescent="0.25">
      <c r="A52" s="2" t="s">
        <v>94</v>
      </c>
      <c r="B52" s="3" t="s">
        <v>16</v>
      </c>
      <c r="C52" s="3" t="s">
        <v>50</v>
      </c>
      <c r="D52" s="3">
        <v>22.35</v>
      </c>
      <c r="E52" s="3"/>
      <c r="F52" s="3"/>
    </row>
    <row r="53" spans="1:6" x14ac:dyDescent="0.25">
      <c r="A53" s="4" t="s">
        <v>94</v>
      </c>
      <c r="B53" s="5" t="s">
        <v>16</v>
      </c>
      <c r="C53" s="5" t="s">
        <v>61</v>
      </c>
      <c r="D53" s="5">
        <v>25.853100000000001</v>
      </c>
      <c r="E53" s="5"/>
      <c r="F53" s="5"/>
    </row>
    <row r="54" spans="1:6" x14ac:dyDescent="0.25">
      <c r="A54" s="2" t="s">
        <v>94</v>
      </c>
      <c r="B54" s="3" t="s">
        <v>16</v>
      </c>
      <c r="C54" s="3" t="s">
        <v>53</v>
      </c>
      <c r="D54" s="3">
        <v>27.05</v>
      </c>
      <c r="E54" s="3" t="str">
        <f>TEXT(SUM(D51:D54)/(24*60*60),"hh:mm:ss")</f>
        <v>00:01:36</v>
      </c>
      <c r="F54" s="3">
        <v>1</v>
      </c>
    </row>
    <row r="55" spans="1:6" x14ac:dyDescent="0.25">
      <c r="A55" s="4" t="s">
        <v>94</v>
      </c>
      <c r="B55" s="5" t="s">
        <v>17</v>
      </c>
      <c r="C55" s="5" t="s">
        <v>49</v>
      </c>
      <c r="D55" s="5">
        <v>22.74</v>
      </c>
      <c r="E55" s="5"/>
      <c r="F55" s="5"/>
    </row>
    <row r="56" spans="1:6" x14ac:dyDescent="0.25">
      <c r="A56" s="2" t="s">
        <v>94</v>
      </c>
      <c r="B56" s="3" t="s">
        <v>17</v>
      </c>
      <c r="C56" s="3" t="s">
        <v>60</v>
      </c>
      <c r="D56" s="3">
        <v>25.3</v>
      </c>
      <c r="E56" s="3"/>
      <c r="F56" s="3"/>
    </row>
    <row r="57" spans="1:6" x14ac:dyDescent="0.25">
      <c r="A57" s="4" t="s">
        <v>94</v>
      </c>
      <c r="B57" s="5" t="s">
        <v>17</v>
      </c>
      <c r="C57" s="5" t="s">
        <v>56</v>
      </c>
      <c r="D57" s="5">
        <v>25.828000000000003</v>
      </c>
      <c r="E57" s="5"/>
      <c r="F57" s="5"/>
    </row>
    <row r="58" spans="1:6" x14ac:dyDescent="0.25">
      <c r="A58" s="2" t="s">
        <v>94</v>
      </c>
      <c r="B58" s="3" t="s">
        <v>17</v>
      </c>
      <c r="C58" s="3" t="s">
        <v>78</v>
      </c>
      <c r="D58" s="3">
        <v>27.359200000000001</v>
      </c>
      <c r="E58" s="3" t="str">
        <f>TEXT(SUM(D55:D58)/(24*60*60),"hh:mm:ss")</f>
        <v>00:01:41</v>
      </c>
      <c r="F58" s="3">
        <v>2</v>
      </c>
    </row>
    <row r="59" spans="1:6" x14ac:dyDescent="0.25">
      <c r="A59" s="4" t="s">
        <v>94</v>
      </c>
      <c r="B59" s="5" t="s">
        <v>18</v>
      </c>
      <c r="C59" s="5" t="s">
        <v>52</v>
      </c>
      <c r="D59" s="5">
        <v>24.08</v>
      </c>
      <c r="E59" s="5"/>
      <c r="F59" s="5" t="s">
        <v>73</v>
      </c>
    </row>
    <row r="60" spans="1:6" x14ac:dyDescent="0.25">
      <c r="A60" s="2" t="s">
        <v>94</v>
      </c>
      <c r="B60" s="3" t="s">
        <v>18</v>
      </c>
      <c r="C60" s="3" t="s">
        <v>76</v>
      </c>
      <c r="D60" s="3">
        <v>24.5168</v>
      </c>
      <c r="E60" s="3"/>
      <c r="F60" s="3" t="s">
        <v>73</v>
      </c>
    </row>
    <row r="61" spans="1:6" x14ac:dyDescent="0.25">
      <c r="A61" s="4" t="s">
        <v>94</v>
      </c>
      <c r="B61" s="5" t="s">
        <v>18</v>
      </c>
      <c r="C61" s="5" t="s">
        <v>77</v>
      </c>
      <c r="D61" s="5">
        <v>28.44</v>
      </c>
      <c r="E61" s="5" t="str">
        <f>TEXT(SUM(D59:D61)/(24*60*60),"hh:mm:ss")</f>
        <v>00:01:17</v>
      </c>
      <c r="F61" s="5" t="s">
        <v>73</v>
      </c>
    </row>
    <row r="62" spans="1:6" x14ac:dyDescent="0.25">
      <c r="A62" s="2" t="s">
        <v>104</v>
      </c>
      <c r="B62" s="3" t="s">
        <v>15</v>
      </c>
      <c r="C62" s="3" t="s">
        <v>47</v>
      </c>
      <c r="D62" s="3">
        <v>25.51</v>
      </c>
      <c r="E62" s="3"/>
      <c r="F62" s="3"/>
    </row>
    <row r="63" spans="1:6" x14ac:dyDescent="0.25">
      <c r="A63" s="4" t="s">
        <v>104</v>
      </c>
      <c r="B63" s="5" t="s">
        <v>15</v>
      </c>
      <c r="C63" s="5" t="s">
        <v>51</v>
      </c>
      <c r="D63" s="5">
        <v>25.85</v>
      </c>
      <c r="E63" s="5"/>
      <c r="F63" s="5"/>
    </row>
    <row r="64" spans="1:6" x14ac:dyDescent="0.25">
      <c r="A64" s="2" t="s">
        <v>104</v>
      </c>
      <c r="B64" s="3" t="s">
        <v>15</v>
      </c>
      <c r="C64" s="3" t="s">
        <v>55</v>
      </c>
      <c r="D64" s="3">
        <v>27.96</v>
      </c>
      <c r="E64" s="3"/>
      <c r="F64" s="3"/>
    </row>
    <row r="65" spans="1:6" x14ac:dyDescent="0.25">
      <c r="A65" s="4" t="s">
        <v>104</v>
      </c>
      <c r="B65" s="5" t="s">
        <v>15</v>
      </c>
      <c r="C65" s="5" t="s">
        <v>63</v>
      </c>
      <c r="D65" s="5">
        <v>28.794499999999999</v>
      </c>
      <c r="E65" s="5" t="str">
        <f>TEXT(SUM(D62:D65)/(24*60*60),"hh:mm:ss.0")</f>
        <v>00:01:48.1</v>
      </c>
      <c r="F65" s="5">
        <v>3</v>
      </c>
    </row>
    <row r="66" spans="1:6" x14ac:dyDescent="0.25">
      <c r="A66" s="2" t="s">
        <v>104</v>
      </c>
      <c r="B66" s="3" t="s">
        <v>16</v>
      </c>
      <c r="C66" s="3" t="s">
        <v>48</v>
      </c>
      <c r="D66" s="3">
        <v>20.96</v>
      </c>
      <c r="E66" s="3"/>
      <c r="F66" s="3"/>
    </row>
    <row r="67" spans="1:6" x14ac:dyDescent="0.25">
      <c r="A67" s="4" t="s">
        <v>104</v>
      </c>
      <c r="B67" s="5" t="s">
        <v>16</v>
      </c>
      <c r="C67" s="5" t="s">
        <v>50</v>
      </c>
      <c r="D67" s="5">
        <v>21.83</v>
      </c>
      <c r="E67" s="5"/>
      <c r="F67" s="5"/>
    </row>
    <row r="68" spans="1:6" x14ac:dyDescent="0.25">
      <c r="A68" s="2" t="s">
        <v>104</v>
      </c>
      <c r="B68" s="3" t="s">
        <v>16</v>
      </c>
      <c r="C68" s="3" t="s">
        <v>61</v>
      </c>
      <c r="D68" s="3">
        <v>25.243399999999998</v>
      </c>
      <c r="E68" s="3"/>
      <c r="F68" s="3"/>
    </row>
    <row r="69" spans="1:6" x14ac:dyDescent="0.25">
      <c r="A69" s="4" t="s">
        <v>104</v>
      </c>
      <c r="B69" s="5" t="s">
        <v>16</v>
      </c>
      <c r="C69" s="5" t="s">
        <v>62</v>
      </c>
      <c r="D69" s="5">
        <v>26.2944</v>
      </c>
      <c r="E69" s="5" t="str">
        <f>TEXT(SUM(D66:D69)/(24*60*60),"hh:mm:ss.0")</f>
        <v>00:01:34.3</v>
      </c>
      <c r="F69" s="5">
        <v>2</v>
      </c>
    </row>
    <row r="70" spans="1:6" x14ac:dyDescent="0.25">
      <c r="A70" s="2" t="s">
        <v>104</v>
      </c>
      <c r="B70" s="3" t="s">
        <v>17</v>
      </c>
      <c r="C70" s="3" t="s">
        <v>49</v>
      </c>
      <c r="D70" s="3">
        <v>21.9</v>
      </c>
      <c r="E70" s="3"/>
      <c r="F70" s="3"/>
    </row>
    <row r="71" spans="1:6" x14ac:dyDescent="0.25">
      <c r="A71" s="4" t="s">
        <v>104</v>
      </c>
      <c r="B71" s="5" t="s">
        <v>17</v>
      </c>
      <c r="C71" s="5" t="s">
        <v>101</v>
      </c>
      <c r="D71" s="5">
        <v>22.43</v>
      </c>
      <c r="E71" s="5"/>
      <c r="F71" s="5"/>
    </row>
    <row r="72" spans="1:6" x14ac:dyDescent="0.25">
      <c r="A72" s="2" t="s">
        <v>104</v>
      </c>
      <c r="B72" s="3" t="s">
        <v>17</v>
      </c>
      <c r="C72" s="3" t="s">
        <v>58</v>
      </c>
      <c r="D72" s="3">
        <v>24.552</v>
      </c>
      <c r="E72" s="3"/>
      <c r="F72" s="3"/>
    </row>
    <row r="73" spans="1:6" x14ac:dyDescent="0.25">
      <c r="A73" s="4" t="s">
        <v>104</v>
      </c>
      <c r="B73" s="5" t="s">
        <v>17</v>
      </c>
      <c r="C73" s="5" t="s">
        <v>60</v>
      </c>
      <c r="D73" s="5">
        <v>25.0976</v>
      </c>
      <c r="E73" s="5" t="str">
        <f>TEXT(SUM(D70:D73)/(24*60*60),"hh:mm:ss.0")</f>
        <v>00:01:34.0</v>
      </c>
      <c r="F73" s="5">
        <v>1</v>
      </c>
    </row>
    <row r="74" spans="1:6" x14ac:dyDescent="0.25">
      <c r="A74" s="2" t="s">
        <v>104</v>
      </c>
      <c r="B74" s="3" t="s">
        <v>18</v>
      </c>
      <c r="C74" s="3" t="s">
        <v>76</v>
      </c>
      <c r="D74" s="3">
        <v>23.645600000000002</v>
      </c>
      <c r="E74" s="3"/>
      <c r="F74" s="3"/>
    </row>
    <row r="75" spans="1:6" x14ac:dyDescent="0.25">
      <c r="A75" s="4" t="s">
        <v>104</v>
      </c>
      <c r="B75" s="5" t="s">
        <v>18</v>
      </c>
      <c r="C75" s="5" t="s">
        <v>59</v>
      </c>
      <c r="D75" s="5">
        <v>25.6432</v>
      </c>
      <c r="E75" s="5"/>
      <c r="F75" s="5"/>
    </row>
    <row r="76" spans="1:6" x14ac:dyDescent="0.25">
      <c r="A76" s="2" t="s">
        <v>104</v>
      </c>
      <c r="B76" s="3" t="s">
        <v>18</v>
      </c>
      <c r="C76" s="3" t="s">
        <v>103</v>
      </c>
      <c r="D76" s="3">
        <v>29.497600000000002</v>
      </c>
      <c r="E76" s="3"/>
      <c r="F76" s="3"/>
    </row>
    <row r="77" spans="1:6" x14ac:dyDescent="0.25">
      <c r="A77" s="4" t="s">
        <v>104</v>
      </c>
      <c r="B77" s="5" t="s">
        <v>18</v>
      </c>
      <c r="C77" s="5" t="s">
        <v>102</v>
      </c>
      <c r="D77" s="5">
        <v>31.65</v>
      </c>
      <c r="E77" s="5" t="str">
        <f>TEXT(SUM(D74:D77)/(24*60*60),"hh:mm:ss.0")</f>
        <v>00:01:50.4</v>
      </c>
      <c r="F77" s="5">
        <v>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E196-1E11-4C1D-8FF7-6F1B4F6E4784}">
  <dimension ref="A1:J35"/>
  <sheetViews>
    <sheetView workbookViewId="0">
      <selection activeCell="I8" sqref="I8"/>
    </sheetView>
  </sheetViews>
  <sheetFormatPr defaultRowHeight="15" x14ac:dyDescent="0.25"/>
  <cols>
    <col min="1" max="1" width="7.5703125" bestFit="1" customWidth="1"/>
    <col min="2" max="2" width="7.7109375" bestFit="1" customWidth="1"/>
    <col min="3" max="3" width="6.85546875" bestFit="1" customWidth="1"/>
    <col min="4" max="4" width="17.5703125" bestFit="1" customWidth="1"/>
    <col min="5" max="5" width="18.28515625" bestFit="1" customWidth="1"/>
    <col min="6" max="6" width="6.5703125" bestFit="1" customWidth="1"/>
    <col min="7" max="7" width="6.42578125" bestFit="1" customWidth="1"/>
    <col min="8" max="8" width="8.28515625" bestFit="1" customWidth="1"/>
    <col min="9" max="9" width="11.7109375" bestFit="1" customWidth="1"/>
    <col min="10" max="10" width="20.28515625" bestFit="1" customWidth="1"/>
  </cols>
  <sheetData>
    <row r="1" spans="1:10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64</v>
      </c>
      <c r="J1" s="6" t="s">
        <v>65</v>
      </c>
    </row>
    <row r="2" spans="1:10" hidden="1" x14ac:dyDescent="0.25">
      <c r="A2">
        <v>13</v>
      </c>
      <c r="B2">
        <v>22.61</v>
      </c>
      <c r="C2">
        <v>3</v>
      </c>
      <c r="D2" t="s">
        <v>59</v>
      </c>
      <c r="E2" t="s">
        <v>18</v>
      </c>
      <c r="F2" t="s">
        <v>0</v>
      </c>
      <c r="G2" t="s">
        <v>66</v>
      </c>
      <c r="H2">
        <v>22.61</v>
      </c>
      <c r="I2" cm="1">
        <f t="array" ref="I2">_xlfn.SWITCH(GGMP_Adult_2025_Week1[[#This Row],[Nat]],"",0,"SKI",0,"SB",0.12,"TEL",0.09,"F",0.05,,0)</f>
        <v>0.12</v>
      </c>
      <c r="J2">
        <f>GGMP_Adult_2025_Week1[[#This Row],[Run T]]-(GGMP_Adult_2025_Week1[[#This Row],[Run T]]*GGMP_Adult_2025_Week1[[#This Row],[Handicap]])</f>
        <v>19.896799999999999</v>
      </c>
    </row>
    <row r="3" spans="1:10" x14ac:dyDescent="0.25">
      <c r="A3">
        <v>5</v>
      </c>
      <c r="B3">
        <v>19.36</v>
      </c>
      <c r="C3">
        <v>2</v>
      </c>
      <c r="D3" t="s">
        <v>51</v>
      </c>
      <c r="E3" t="s">
        <v>15</v>
      </c>
      <c r="F3" t="s">
        <v>0</v>
      </c>
      <c r="G3" t="s">
        <v>1</v>
      </c>
      <c r="H3">
        <v>19.36</v>
      </c>
      <c r="I3" cm="1">
        <f t="array" ref="I3">_xlfn.SWITCH(GGMP_Adult_2025_Week1[[#This Row],[Nat]],"",0,"SKI",0,"SB",0.12,"TEL",0.09,"F",0.05,,0)</f>
        <v>0</v>
      </c>
      <c r="J3">
        <f>GGMP_Adult_2025_Week1[[#This Row],[Run T]]-(GGMP_Adult_2025_Week1[[#This Row],[Run T]]*GGMP_Adult_2025_Week1[[#This Row],[Handicap]])</f>
        <v>19.36</v>
      </c>
    </row>
    <row r="4" spans="1:10" x14ac:dyDescent="0.25">
      <c r="A4">
        <v>3</v>
      </c>
      <c r="B4">
        <v>21.64</v>
      </c>
      <c r="C4">
        <v>1</v>
      </c>
      <c r="D4" t="s">
        <v>55</v>
      </c>
      <c r="E4" t="s">
        <v>15</v>
      </c>
      <c r="F4" t="s">
        <v>0</v>
      </c>
      <c r="G4" t="s">
        <v>1</v>
      </c>
      <c r="H4">
        <v>21.64</v>
      </c>
      <c r="I4" cm="1">
        <f t="array" ref="I4">_xlfn.SWITCH(GGMP_Adult_2025_Week1[[#This Row],[Nat]],"",0,"SKI",0,"SB",0.12,"TEL",0.09,"F",0.05,,0)</f>
        <v>0</v>
      </c>
      <c r="J4">
        <f>GGMP_Adult_2025_Week1[[#This Row],[Run T]]-(GGMP_Adult_2025_Week1[[#This Row],[Run T]]*GGMP_Adult_2025_Week1[[#This Row],[Handicap]])</f>
        <v>21.64</v>
      </c>
    </row>
    <row r="5" spans="1:10" x14ac:dyDescent="0.25">
      <c r="A5">
        <v>3</v>
      </c>
      <c r="B5">
        <v>22</v>
      </c>
      <c r="C5">
        <v>2</v>
      </c>
      <c r="D5" t="s">
        <v>55</v>
      </c>
      <c r="E5" t="s">
        <v>15</v>
      </c>
      <c r="F5" t="s">
        <v>0</v>
      </c>
      <c r="G5" t="s">
        <v>1</v>
      </c>
      <c r="H5">
        <v>22</v>
      </c>
      <c r="I5" cm="1">
        <f t="array" ref="I5">_xlfn.SWITCH(GGMP_Adult_2025_Week1[[#This Row],[Nat]],"",0,"SKI",0,"SB",0.12,"TEL",0.09,"F",0.05,,0)</f>
        <v>0</v>
      </c>
      <c r="J5">
        <f>GGMP_Adult_2025_Week1[[#This Row],[Run T]]-(GGMP_Adult_2025_Week1[[#This Row],[Run T]]*GGMP_Adult_2025_Week1[[#This Row],[Handicap]])</f>
        <v>22</v>
      </c>
    </row>
    <row r="6" spans="1:10" x14ac:dyDescent="0.25">
      <c r="A6">
        <v>4</v>
      </c>
      <c r="B6">
        <v>22.04</v>
      </c>
      <c r="C6">
        <v>2</v>
      </c>
      <c r="D6" t="s">
        <v>47</v>
      </c>
      <c r="E6" t="s">
        <v>15</v>
      </c>
      <c r="F6" t="s">
        <v>0</v>
      </c>
      <c r="G6" t="s">
        <v>1</v>
      </c>
      <c r="H6">
        <v>22.04</v>
      </c>
      <c r="I6" cm="1">
        <f t="array" ref="I6">_xlfn.SWITCH(GGMP_Adult_2025_Week1[[#This Row],[Nat]],"",0,"SKI",0,"SB",0.12,"TEL",0.09,"F",0.05,,0)</f>
        <v>0</v>
      </c>
      <c r="J6">
        <f>GGMP_Adult_2025_Week1[[#This Row],[Run T]]-(GGMP_Adult_2025_Week1[[#This Row],[Run T]]*GGMP_Adult_2025_Week1[[#This Row],[Handicap]])</f>
        <v>22.04</v>
      </c>
    </row>
    <row r="7" spans="1:10" x14ac:dyDescent="0.25">
      <c r="A7">
        <v>5</v>
      </c>
      <c r="B7">
        <v>22.53</v>
      </c>
      <c r="C7">
        <v>1</v>
      </c>
      <c r="D7" t="s">
        <v>51</v>
      </c>
      <c r="E7" t="s">
        <v>15</v>
      </c>
      <c r="F7" t="s">
        <v>0</v>
      </c>
      <c r="G7" t="s">
        <v>1</v>
      </c>
      <c r="H7">
        <v>22.53</v>
      </c>
      <c r="I7" cm="1">
        <f t="array" ref="I7">_xlfn.SWITCH(GGMP_Adult_2025_Week1[[#This Row],[Nat]],"",0,"SKI",0,"SB",0.12,"TEL",0.09,"F",0.05,,0)</f>
        <v>0</v>
      </c>
      <c r="J7">
        <f>GGMP_Adult_2025_Week1[[#This Row],[Run T]]-(GGMP_Adult_2025_Week1[[#This Row],[Run T]]*GGMP_Adult_2025_Week1[[#This Row],[Handicap]])</f>
        <v>22.53</v>
      </c>
    </row>
    <row r="8" spans="1:10" x14ac:dyDescent="0.25">
      <c r="A8">
        <v>1</v>
      </c>
      <c r="B8">
        <v>24.41</v>
      </c>
      <c r="C8">
        <v>2</v>
      </c>
      <c r="D8" t="s">
        <v>63</v>
      </c>
      <c r="E8" t="s">
        <v>15</v>
      </c>
      <c r="F8" t="s">
        <v>2</v>
      </c>
      <c r="G8" t="s">
        <v>2</v>
      </c>
      <c r="H8">
        <v>24.41</v>
      </c>
      <c r="I8" cm="1">
        <f t="array" ref="I8">_xlfn.SWITCH(GGMP_Adult_2025_Week1[[#This Row],[Nat]],"",0,"SKI",0,"SB",0.12,"TEL",0.09,"F",0.05,,0)</f>
        <v>0.05</v>
      </c>
      <c r="J8">
        <f>GGMP_Adult_2025_Week1[[#This Row],[Run T]]-(GGMP_Adult_2025_Week1[[#This Row],[Run T]]*GGMP_Adult_2025_Week1[[#This Row],[Handicap]])</f>
        <v>23.189499999999999</v>
      </c>
    </row>
    <row r="9" spans="1:10" x14ac:dyDescent="0.25">
      <c r="A9">
        <v>1</v>
      </c>
      <c r="B9">
        <v>25.7</v>
      </c>
      <c r="C9">
        <v>1</v>
      </c>
      <c r="D9" t="s">
        <v>63</v>
      </c>
      <c r="E9" t="s">
        <v>15</v>
      </c>
      <c r="F9" t="s">
        <v>2</v>
      </c>
      <c r="G9" t="s">
        <v>2</v>
      </c>
      <c r="H9">
        <v>25.7</v>
      </c>
      <c r="I9" cm="1">
        <f t="array" ref="I9">_xlfn.SWITCH(GGMP_Adult_2025_Week1[[#This Row],[Nat]],"",0,"SKI",0,"SB",0.12,"TEL",0.09,"F",0.05,,0)</f>
        <v>0.05</v>
      </c>
      <c r="J9">
        <f>GGMP_Adult_2025_Week1[[#This Row],[Run T]]-(GGMP_Adult_2025_Week1[[#This Row],[Run T]]*GGMP_Adult_2025_Week1[[#This Row],[Handicap]])</f>
        <v>24.414999999999999</v>
      </c>
    </row>
    <row r="10" spans="1:10" x14ac:dyDescent="0.25">
      <c r="A10">
        <v>9</v>
      </c>
      <c r="B10">
        <v>17.03</v>
      </c>
      <c r="C10">
        <v>2</v>
      </c>
      <c r="D10" t="s">
        <v>48</v>
      </c>
      <c r="E10" t="s">
        <v>16</v>
      </c>
      <c r="F10" t="s">
        <v>0</v>
      </c>
      <c r="G10" t="s">
        <v>1</v>
      </c>
      <c r="H10">
        <v>17.03</v>
      </c>
      <c r="I10" cm="1">
        <f t="array" ref="I10">_xlfn.SWITCH(GGMP_Adult_2025_Week1[[#This Row],[Nat]],"",0,"SKI",0,"SB",0.12,"TEL",0.09,"F",0.05,,0)</f>
        <v>0</v>
      </c>
      <c r="J10">
        <f>GGMP_Adult_2025_Week1[[#This Row],[Run T]]-(GGMP_Adult_2025_Week1[[#This Row],[Run T]]*GGMP_Adult_2025_Week1[[#This Row],[Handicap]])</f>
        <v>17.03</v>
      </c>
    </row>
    <row r="11" spans="1:10" hidden="1" x14ac:dyDescent="0.25">
      <c r="A11">
        <v>9</v>
      </c>
      <c r="B11">
        <v>16.8</v>
      </c>
      <c r="C11">
        <v>3</v>
      </c>
      <c r="D11" t="s">
        <v>48</v>
      </c>
      <c r="E11" t="s">
        <v>16</v>
      </c>
      <c r="F11" t="s">
        <v>0</v>
      </c>
      <c r="G11" t="s">
        <v>1</v>
      </c>
      <c r="H11">
        <v>16.8</v>
      </c>
      <c r="I11" cm="1">
        <f t="array" ref="I11">_xlfn.SWITCH(GGMP_Adult_2025_Week1[[#This Row],[Nat]],"",0,"SKI",0,"SB",0.12,"TEL",0.09,"F",0.05,,0)</f>
        <v>0</v>
      </c>
      <c r="J11">
        <f>GGMP_Adult_2025_Week1[[#This Row],[Run T]]-(GGMP_Adult_2025_Week1[[#This Row],[Run T]]*GGMP_Adult_2025_Week1[[#This Row],[Handicap]])</f>
        <v>16.8</v>
      </c>
    </row>
    <row r="12" spans="1:10" x14ac:dyDescent="0.25">
      <c r="A12">
        <v>9</v>
      </c>
      <c r="B12">
        <v>17.21</v>
      </c>
      <c r="C12">
        <v>1</v>
      </c>
      <c r="D12" t="s">
        <v>48</v>
      </c>
      <c r="E12" t="s">
        <v>16</v>
      </c>
      <c r="F12" t="s">
        <v>0</v>
      </c>
      <c r="G12" t="s">
        <v>1</v>
      </c>
      <c r="H12">
        <v>17.21</v>
      </c>
      <c r="I12" cm="1">
        <f t="array" ref="I12">_xlfn.SWITCH(GGMP_Adult_2025_Week1[[#This Row],[Nat]],"",0,"SKI",0,"SB",0.12,"TEL",0.09,"F",0.05,,0)</f>
        <v>0</v>
      </c>
      <c r="J12">
        <f>GGMP_Adult_2025_Week1[[#This Row],[Run T]]-(GGMP_Adult_2025_Week1[[#This Row],[Run T]]*GGMP_Adult_2025_Week1[[#This Row],[Handicap]])</f>
        <v>17.21</v>
      </c>
    </row>
    <row r="13" spans="1:10" x14ac:dyDescent="0.25">
      <c r="A13">
        <v>8</v>
      </c>
      <c r="B13">
        <v>17.97</v>
      </c>
      <c r="C13">
        <v>2</v>
      </c>
      <c r="D13" t="s">
        <v>50</v>
      </c>
      <c r="E13" t="s">
        <v>16</v>
      </c>
      <c r="F13" t="s">
        <v>0</v>
      </c>
      <c r="G13" t="s">
        <v>1</v>
      </c>
      <c r="H13">
        <v>17.97</v>
      </c>
      <c r="I13" cm="1">
        <f t="array" ref="I13">_xlfn.SWITCH(GGMP_Adult_2025_Week1[[#This Row],[Nat]],"",0,"SKI",0,"SB",0.12,"TEL",0.09,"F",0.05,,0)</f>
        <v>0</v>
      </c>
      <c r="J13">
        <f>GGMP_Adult_2025_Week1[[#This Row],[Run T]]-(GGMP_Adult_2025_Week1[[#This Row],[Run T]]*GGMP_Adult_2025_Week1[[#This Row],[Handicap]])</f>
        <v>17.97</v>
      </c>
    </row>
    <row r="14" spans="1:10" x14ac:dyDescent="0.25">
      <c r="A14">
        <v>8</v>
      </c>
      <c r="B14">
        <v>18.12</v>
      </c>
      <c r="C14">
        <v>1</v>
      </c>
      <c r="D14" t="s">
        <v>50</v>
      </c>
      <c r="E14" t="s">
        <v>16</v>
      </c>
      <c r="F14" t="s">
        <v>0</v>
      </c>
      <c r="G14" t="s">
        <v>1</v>
      </c>
      <c r="H14">
        <v>18.12</v>
      </c>
      <c r="I14" cm="1">
        <f t="array" ref="I14">_xlfn.SWITCH(GGMP_Adult_2025_Week1[[#This Row],[Nat]],"",0,"SKI",0,"SB",0.12,"TEL",0.09,"F",0.05,,0)</f>
        <v>0</v>
      </c>
      <c r="J14">
        <f>GGMP_Adult_2025_Week1[[#This Row],[Run T]]-(GGMP_Adult_2025_Week1[[#This Row],[Run T]]*GGMP_Adult_2025_Week1[[#This Row],[Handicap]])</f>
        <v>18.12</v>
      </c>
    </row>
    <row r="15" spans="1:10" x14ac:dyDescent="0.25">
      <c r="A15">
        <v>25</v>
      </c>
      <c r="B15">
        <v>23.94</v>
      </c>
      <c r="C15">
        <v>2</v>
      </c>
      <c r="D15" t="s">
        <v>62</v>
      </c>
      <c r="E15" t="s">
        <v>16</v>
      </c>
      <c r="F15" t="s">
        <v>0</v>
      </c>
      <c r="G15" t="s">
        <v>66</v>
      </c>
      <c r="H15">
        <v>23.94</v>
      </c>
      <c r="I15" cm="1">
        <f t="array" ref="I15">_xlfn.SWITCH(GGMP_Adult_2025_Week1[[#This Row],[Nat]],"",0,"SKI",0,"SB",0.12,"TEL",0.09,"F",0.05,,0)</f>
        <v>0.12</v>
      </c>
      <c r="J15">
        <f>GGMP_Adult_2025_Week1[[#This Row],[Run T]]-(GGMP_Adult_2025_Week1[[#This Row],[Run T]]*GGMP_Adult_2025_Week1[[#This Row],[Handicap]])</f>
        <v>21.0672</v>
      </c>
    </row>
    <row r="16" spans="1:10" x14ac:dyDescent="0.25">
      <c r="A16">
        <v>25</v>
      </c>
      <c r="B16">
        <v>24.01</v>
      </c>
      <c r="C16">
        <v>1</v>
      </c>
      <c r="D16" t="s">
        <v>62</v>
      </c>
      <c r="E16" t="s">
        <v>16</v>
      </c>
      <c r="F16" t="s">
        <v>0</v>
      </c>
      <c r="G16" t="s">
        <v>66</v>
      </c>
      <c r="H16">
        <v>24.01</v>
      </c>
      <c r="I16" cm="1">
        <f t="array" ref="I16">_xlfn.SWITCH(GGMP_Adult_2025_Week1[[#This Row],[Nat]],"",0,"SKI",0,"SB",0.12,"TEL",0.09,"F",0.05,,0)</f>
        <v>0.12</v>
      </c>
      <c r="J16">
        <f>GGMP_Adult_2025_Week1[[#This Row],[Run T]]-(GGMP_Adult_2025_Week1[[#This Row],[Run T]]*GGMP_Adult_2025_Week1[[#This Row],[Handicap]])</f>
        <v>21.128800000000002</v>
      </c>
    </row>
    <row r="17" spans="1:10" x14ac:dyDescent="0.25">
      <c r="A17">
        <v>7</v>
      </c>
      <c r="B17">
        <v>21.16</v>
      </c>
      <c r="C17">
        <v>1</v>
      </c>
      <c r="D17" t="s">
        <v>53</v>
      </c>
      <c r="E17" t="s">
        <v>16</v>
      </c>
      <c r="F17" t="s">
        <v>0</v>
      </c>
      <c r="G17" t="s">
        <v>1</v>
      </c>
      <c r="H17">
        <v>21.16</v>
      </c>
      <c r="I17" cm="1">
        <f t="array" ref="I17">_xlfn.SWITCH(GGMP_Adult_2025_Week1[[#This Row],[Nat]],"",0,"SKI",0,"SB",0.12,"TEL",0.09,"F",0.05,,0)</f>
        <v>0</v>
      </c>
      <c r="J17">
        <f>GGMP_Adult_2025_Week1[[#This Row],[Run T]]-(GGMP_Adult_2025_Week1[[#This Row],[Run T]]*GGMP_Adult_2025_Week1[[#This Row],[Handicap]])</f>
        <v>21.16</v>
      </c>
    </row>
    <row r="18" spans="1:10" x14ac:dyDescent="0.25">
      <c r="A18">
        <v>7</v>
      </c>
      <c r="B18">
        <v>21.34</v>
      </c>
      <c r="C18">
        <v>2</v>
      </c>
      <c r="D18" t="s">
        <v>53</v>
      </c>
      <c r="E18" t="s">
        <v>16</v>
      </c>
      <c r="F18" t="s">
        <v>0</v>
      </c>
      <c r="G18" t="s">
        <v>1</v>
      </c>
      <c r="H18">
        <v>21.34</v>
      </c>
      <c r="I18" cm="1">
        <f t="array" ref="I18">_xlfn.SWITCH(GGMP_Adult_2025_Week1[[#This Row],[Nat]],"",0,"SKI",0,"SB",0.12,"TEL",0.09,"F",0.05,,0)</f>
        <v>0</v>
      </c>
      <c r="J18">
        <f>GGMP_Adult_2025_Week1[[#This Row],[Run T]]-(GGMP_Adult_2025_Week1[[#This Row],[Run T]]*GGMP_Adult_2025_Week1[[#This Row],[Handicap]])</f>
        <v>21.34</v>
      </c>
    </row>
    <row r="19" spans="1:10" x14ac:dyDescent="0.25">
      <c r="A19">
        <v>10</v>
      </c>
      <c r="B19">
        <v>23.59</v>
      </c>
      <c r="C19">
        <v>2</v>
      </c>
      <c r="D19" t="s">
        <v>61</v>
      </c>
      <c r="E19" t="s">
        <v>16</v>
      </c>
      <c r="F19" t="s">
        <v>0</v>
      </c>
      <c r="G19" t="s">
        <v>3</v>
      </c>
      <c r="H19">
        <v>23.59</v>
      </c>
      <c r="I19" cm="1">
        <f t="array" ref="I19">_xlfn.SWITCH(GGMP_Adult_2025_Week1[[#This Row],[Nat]],"",0,"SKI",0,"SB",0.12,"TEL",0.09,"F",0.05,,0)</f>
        <v>0.09</v>
      </c>
      <c r="J19">
        <f>GGMP_Adult_2025_Week1[[#This Row],[Run T]]-(GGMP_Adult_2025_Week1[[#This Row],[Run T]]*GGMP_Adult_2025_Week1[[#This Row],[Handicap]])</f>
        <v>21.466899999999999</v>
      </c>
    </row>
    <row r="20" spans="1:10" x14ac:dyDescent="0.25">
      <c r="A20">
        <v>10</v>
      </c>
      <c r="B20">
        <v>23.8</v>
      </c>
      <c r="C20">
        <v>1</v>
      </c>
      <c r="D20" t="s">
        <v>61</v>
      </c>
      <c r="E20" t="s">
        <v>16</v>
      </c>
      <c r="F20" t="s">
        <v>0</v>
      </c>
      <c r="G20" t="s">
        <v>3</v>
      </c>
      <c r="H20">
        <v>23.8</v>
      </c>
      <c r="I20" cm="1">
        <f t="array" ref="I20">_xlfn.SWITCH(GGMP_Adult_2025_Week1[[#This Row],[Nat]],"",0,"SKI",0,"SB",0.12,"TEL",0.09,"F",0.05,,0)</f>
        <v>0.09</v>
      </c>
      <c r="J20">
        <f>GGMP_Adult_2025_Week1[[#This Row],[Run T]]-(GGMP_Adult_2025_Week1[[#This Row],[Run T]]*GGMP_Adult_2025_Week1[[#This Row],[Handicap]])</f>
        <v>21.658000000000001</v>
      </c>
    </row>
    <row r="21" spans="1:10" x14ac:dyDescent="0.25">
      <c r="A21">
        <v>11</v>
      </c>
      <c r="B21">
        <v>22.39</v>
      </c>
      <c r="C21">
        <v>1</v>
      </c>
      <c r="D21" t="s">
        <v>57</v>
      </c>
      <c r="E21" t="s">
        <v>16</v>
      </c>
      <c r="F21" t="s">
        <v>0</v>
      </c>
      <c r="G21" t="s">
        <v>1</v>
      </c>
      <c r="H21">
        <v>22.39</v>
      </c>
      <c r="I21" cm="1">
        <f t="array" ref="I21">_xlfn.SWITCH(GGMP_Adult_2025_Week1[[#This Row],[Nat]],"",0,"SKI",0,"SB",0.12,"TEL",0.09,"F",0.05,,0)</f>
        <v>0</v>
      </c>
      <c r="J21">
        <f>GGMP_Adult_2025_Week1[[#This Row],[Run T]]-(GGMP_Adult_2025_Week1[[#This Row],[Run T]]*GGMP_Adult_2025_Week1[[#This Row],[Handicap]])</f>
        <v>22.39</v>
      </c>
    </row>
    <row r="22" spans="1:10" x14ac:dyDescent="0.25">
      <c r="A22">
        <v>11</v>
      </c>
      <c r="B22">
        <v>23.15</v>
      </c>
      <c r="C22">
        <v>2</v>
      </c>
      <c r="D22" t="s">
        <v>57</v>
      </c>
      <c r="E22" t="s">
        <v>16</v>
      </c>
      <c r="F22" t="s">
        <v>0</v>
      </c>
      <c r="G22" t="s">
        <v>1</v>
      </c>
      <c r="H22">
        <v>23.15</v>
      </c>
      <c r="I22" cm="1">
        <f t="array" ref="I22">_xlfn.SWITCH(GGMP_Adult_2025_Week1[[#This Row],[Nat]],"",0,"SKI",0,"SB",0.12,"TEL",0.09,"F",0.05,,0)</f>
        <v>0</v>
      </c>
      <c r="J22">
        <f>GGMP_Adult_2025_Week1[[#This Row],[Run T]]-(GGMP_Adult_2025_Week1[[#This Row],[Run T]]*GGMP_Adult_2025_Week1[[#This Row],[Handicap]])</f>
        <v>23.15</v>
      </c>
    </row>
    <row r="23" spans="1:10" x14ac:dyDescent="0.25">
      <c r="A23">
        <v>17</v>
      </c>
      <c r="B23">
        <v>17.559999999999999</v>
      </c>
      <c r="C23">
        <v>2</v>
      </c>
      <c r="D23" t="s">
        <v>49</v>
      </c>
      <c r="E23" t="s">
        <v>17</v>
      </c>
      <c r="F23" t="s">
        <v>0</v>
      </c>
      <c r="G23" t="s">
        <v>1</v>
      </c>
      <c r="H23">
        <v>17.559999999999999</v>
      </c>
      <c r="I23" cm="1">
        <f t="array" ref="I23">_xlfn.SWITCH(GGMP_Adult_2025_Week1[[#This Row],[Nat]],"",0,"SKI",0,"SB",0.12,"TEL",0.09,"F",0.05,,0)</f>
        <v>0</v>
      </c>
      <c r="J23">
        <f>GGMP_Adult_2025_Week1[[#This Row],[Run T]]-(GGMP_Adult_2025_Week1[[#This Row],[Run T]]*GGMP_Adult_2025_Week1[[#This Row],[Handicap]])</f>
        <v>17.559999999999999</v>
      </c>
    </row>
    <row r="24" spans="1:10" x14ac:dyDescent="0.25">
      <c r="A24">
        <v>17</v>
      </c>
      <c r="B24">
        <v>17.8</v>
      </c>
      <c r="C24">
        <v>1</v>
      </c>
      <c r="D24" t="s">
        <v>49</v>
      </c>
      <c r="E24" t="s">
        <v>17</v>
      </c>
      <c r="F24" t="s">
        <v>0</v>
      </c>
      <c r="G24" t="s">
        <v>1</v>
      </c>
      <c r="H24">
        <v>17.8</v>
      </c>
      <c r="I24" cm="1">
        <f t="array" ref="I24">_xlfn.SWITCH(GGMP_Adult_2025_Week1[[#This Row],[Nat]],"",0,"SKI",0,"SB",0.12,"TEL",0.09,"F",0.05,,0)</f>
        <v>0</v>
      </c>
      <c r="J24">
        <f>GGMP_Adult_2025_Week1[[#This Row],[Run T]]-(GGMP_Adult_2025_Week1[[#This Row],[Run T]]*GGMP_Adult_2025_Week1[[#This Row],[Handicap]])</f>
        <v>17.8</v>
      </c>
    </row>
    <row r="25" spans="1:10" x14ac:dyDescent="0.25">
      <c r="A25">
        <v>23</v>
      </c>
      <c r="B25">
        <v>22.26</v>
      </c>
      <c r="C25">
        <v>1</v>
      </c>
      <c r="D25" t="s">
        <v>56</v>
      </c>
      <c r="E25" t="s">
        <v>17</v>
      </c>
      <c r="F25" t="s">
        <v>0</v>
      </c>
      <c r="G25" t="s">
        <v>66</v>
      </c>
      <c r="H25">
        <v>22.26</v>
      </c>
      <c r="I25" cm="1">
        <f t="array" ref="I25">_xlfn.SWITCH(GGMP_Adult_2025_Week1[[#This Row],[Nat]],"",0,"SKI",0,"SB",0.12,"TEL",0.09,"F",0.05,,0)</f>
        <v>0.12</v>
      </c>
      <c r="J25">
        <f>GGMP_Adult_2025_Week1[[#This Row],[Run T]]-(GGMP_Adult_2025_Week1[[#This Row],[Run T]]*GGMP_Adult_2025_Week1[[#This Row],[Handicap]])</f>
        <v>19.588800000000003</v>
      </c>
    </row>
    <row r="26" spans="1:10" x14ac:dyDescent="0.25">
      <c r="A26">
        <v>14</v>
      </c>
      <c r="B26">
        <v>22.49</v>
      </c>
      <c r="C26">
        <v>2</v>
      </c>
      <c r="D26" t="s">
        <v>58</v>
      </c>
      <c r="E26" t="s">
        <v>17</v>
      </c>
      <c r="F26" t="s">
        <v>0</v>
      </c>
      <c r="G26" t="s">
        <v>66</v>
      </c>
      <c r="H26">
        <v>22.49</v>
      </c>
      <c r="I26" cm="1">
        <f t="array" ref="I26">_xlfn.SWITCH(GGMP_Adult_2025_Week1[[#This Row],[Nat]],"",0,"SKI",0,"SB",0.12,"TEL",0.09,"F",0.05,,0)</f>
        <v>0.12</v>
      </c>
      <c r="J26">
        <f>GGMP_Adult_2025_Week1[[#This Row],[Run T]]-(GGMP_Adult_2025_Week1[[#This Row],[Run T]]*GGMP_Adult_2025_Week1[[#This Row],[Handicap]])</f>
        <v>19.7912</v>
      </c>
    </row>
    <row r="27" spans="1:10" x14ac:dyDescent="0.25">
      <c r="A27">
        <v>14</v>
      </c>
      <c r="B27">
        <v>22.66</v>
      </c>
      <c r="C27">
        <v>1</v>
      </c>
      <c r="D27" t="s">
        <v>58</v>
      </c>
      <c r="E27" t="s">
        <v>17</v>
      </c>
      <c r="F27" t="s">
        <v>0</v>
      </c>
      <c r="G27" t="s">
        <v>66</v>
      </c>
      <c r="H27">
        <v>22.66</v>
      </c>
      <c r="I27" cm="1">
        <f t="array" ref="I27">_xlfn.SWITCH(GGMP_Adult_2025_Week1[[#This Row],[Nat]],"",0,"SKI",0,"SB",0.12,"TEL",0.09,"F",0.05,,0)</f>
        <v>0.12</v>
      </c>
      <c r="J27">
        <f>GGMP_Adult_2025_Week1[[#This Row],[Run T]]-(GGMP_Adult_2025_Week1[[#This Row],[Run T]]*GGMP_Adult_2025_Week1[[#This Row],[Handicap]])</f>
        <v>19.940799999999999</v>
      </c>
    </row>
    <row r="28" spans="1:10" x14ac:dyDescent="0.25">
      <c r="A28">
        <v>24</v>
      </c>
      <c r="B28">
        <v>22.87</v>
      </c>
      <c r="C28">
        <v>1</v>
      </c>
      <c r="D28" t="s">
        <v>60</v>
      </c>
      <c r="E28" t="s">
        <v>17</v>
      </c>
      <c r="F28" t="s">
        <v>0</v>
      </c>
      <c r="G28" t="s">
        <v>66</v>
      </c>
      <c r="H28">
        <v>22.87</v>
      </c>
      <c r="I28" cm="1">
        <f t="array" ref="I28">_xlfn.SWITCH(GGMP_Adult_2025_Week1[[#This Row],[Nat]],"",0,"SKI",0,"SB",0.12,"TEL",0.09,"F",0.05,,0)</f>
        <v>0.12</v>
      </c>
      <c r="J28">
        <f>GGMP_Adult_2025_Week1[[#This Row],[Run T]]-(GGMP_Adult_2025_Week1[[#This Row],[Run T]]*GGMP_Adult_2025_Week1[[#This Row],[Handicap]])</f>
        <v>20.125600000000002</v>
      </c>
    </row>
    <row r="29" spans="1:10" x14ac:dyDescent="0.25">
      <c r="A29">
        <v>16</v>
      </c>
      <c r="B29">
        <v>21.49</v>
      </c>
      <c r="C29">
        <v>1</v>
      </c>
      <c r="D29" t="s">
        <v>54</v>
      </c>
      <c r="E29" t="s">
        <v>17</v>
      </c>
      <c r="F29" t="s">
        <v>2</v>
      </c>
      <c r="G29" t="s">
        <v>2</v>
      </c>
      <c r="H29">
        <v>21.49</v>
      </c>
      <c r="I29" cm="1">
        <f t="array" ref="I29">_xlfn.SWITCH(GGMP_Adult_2025_Week1[[#This Row],[Nat]],"",0,"SKI",0,"SB",0.12,"TEL",0.09,"F",0.05,,0)</f>
        <v>0.05</v>
      </c>
      <c r="J29">
        <f>GGMP_Adult_2025_Week1[[#This Row],[Run T]]-(GGMP_Adult_2025_Week1[[#This Row],[Run T]]*GGMP_Adult_2025_Week1[[#This Row],[Handicap]])</f>
        <v>20.415499999999998</v>
      </c>
    </row>
    <row r="30" spans="1:10" x14ac:dyDescent="0.25">
      <c r="A30">
        <v>16</v>
      </c>
      <c r="B30">
        <v>21.53</v>
      </c>
      <c r="C30">
        <v>2</v>
      </c>
      <c r="D30" t="s">
        <v>54</v>
      </c>
      <c r="E30" t="s">
        <v>17</v>
      </c>
      <c r="F30" t="s">
        <v>2</v>
      </c>
      <c r="G30" t="s">
        <v>2</v>
      </c>
      <c r="H30">
        <v>21.53</v>
      </c>
      <c r="I30" cm="1">
        <f t="array" ref="I30">_xlfn.SWITCH(GGMP_Adult_2025_Week1[[#This Row],[Nat]],"",0,"SKI",0,"SB",0.12,"TEL",0.09,"F",0.05,,0)</f>
        <v>0.05</v>
      </c>
      <c r="J30">
        <f>GGMP_Adult_2025_Week1[[#This Row],[Run T]]-(GGMP_Adult_2025_Week1[[#This Row],[Run T]]*GGMP_Adult_2025_Week1[[#This Row],[Handicap]])</f>
        <v>20.453500000000002</v>
      </c>
    </row>
    <row r="31" spans="1:10" x14ac:dyDescent="0.25">
      <c r="A31">
        <v>21</v>
      </c>
      <c r="B31">
        <v>19.510000000000002</v>
      </c>
      <c r="C31">
        <v>2</v>
      </c>
      <c r="D31" t="s">
        <v>52</v>
      </c>
      <c r="E31" t="s">
        <v>18</v>
      </c>
      <c r="F31" t="s">
        <v>0</v>
      </c>
      <c r="G31" t="s">
        <v>1</v>
      </c>
      <c r="H31">
        <v>19.510000000000002</v>
      </c>
      <c r="I31" cm="1">
        <f t="array" ref="I31">_xlfn.SWITCH(GGMP_Adult_2025_Week1[[#This Row],[Nat]],"",0,"SKI",0,"SB",0.12,"TEL",0.09,"F",0.05,,0)</f>
        <v>0</v>
      </c>
      <c r="J31">
        <f>GGMP_Adult_2025_Week1[[#This Row],[Run T]]-(GGMP_Adult_2025_Week1[[#This Row],[Run T]]*GGMP_Adult_2025_Week1[[#This Row],[Handicap]])</f>
        <v>19.510000000000002</v>
      </c>
    </row>
    <row r="32" spans="1:10" x14ac:dyDescent="0.25">
      <c r="A32">
        <v>21</v>
      </c>
      <c r="B32">
        <v>19.989999999999998</v>
      </c>
      <c r="C32">
        <v>1</v>
      </c>
      <c r="D32" t="s">
        <v>52</v>
      </c>
      <c r="E32" t="s">
        <v>18</v>
      </c>
      <c r="F32" t="s">
        <v>0</v>
      </c>
      <c r="G32" t="s">
        <v>1</v>
      </c>
      <c r="H32">
        <v>19.989999999999998</v>
      </c>
      <c r="I32" cm="1">
        <f t="array" ref="I32">_xlfn.SWITCH(GGMP_Adult_2025_Week1[[#This Row],[Nat]],"",0,"SKI",0,"SB",0.12,"TEL",0.09,"F",0.05,,0)</f>
        <v>0</v>
      </c>
      <c r="J32">
        <f>GGMP_Adult_2025_Week1[[#This Row],[Run T]]-(GGMP_Adult_2025_Week1[[#This Row],[Run T]]*GGMP_Adult_2025_Week1[[#This Row],[Handicap]])</f>
        <v>19.989999999999998</v>
      </c>
    </row>
    <row r="33" spans="1:10" hidden="1" x14ac:dyDescent="0.25">
      <c r="A33">
        <v>17</v>
      </c>
      <c r="B33">
        <v>17.34</v>
      </c>
      <c r="C33">
        <v>3</v>
      </c>
      <c r="D33" t="s">
        <v>49</v>
      </c>
      <c r="E33" t="s">
        <v>17</v>
      </c>
      <c r="F33" t="s">
        <v>0</v>
      </c>
      <c r="G33" t="s">
        <v>1</v>
      </c>
      <c r="H33">
        <v>17.34</v>
      </c>
      <c r="I33" cm="1">
        <f t="array" ref="I33">_xlfn.SWITCH(GGMP_Adult_2025_Week1[[#This Row],[Nat]],"",0,"SKI",0,"SB",0.12,"TEL",0.09,"F",0.05,,0)</f>
        <v>0</v>
      </c>
      <c r="J33">
        <f>GGMP_Adult_2025_Week1[[#This Row],[Run T]]-(GGMP_Adult_2025_Week1[[#This Row],[Run T]]*GGMP_Adult_2025_Week1[[#This Row],[Handicap]])</f>
        <v>17.34</v>
      </c>
    </row>
    <row r="34" spans="1:10" x14ac:dyDescent="0.25">
      <c r="A34">
        <v>13</v>
      </c>
      <c r="B34">
        <v>23.91</v>
      </c>
      <c r="C34">
        <v>1</v>
      </c>
      <c r="D34" t="s">
        <v>59</v>
      </c>
      <c r="E34" t="s">
        <v>18</v>
      </c>
      <c r="F34" t="s">
        <v>0</v>
      </c>
      <c r="G34" t="s">
        <v>66</v>
      </c>
      <c r="H34">
        <v>23.91</v>
      </c>
      <c r="I34" cm="1">
        <f t="array" ref="I34">_xlfn.SWITCH(GGMP_Adult_2025_Week1[[#This Row],[Nat]],"",0,"SKI",0,"SB",0.12,"TEL",0.09,"F",0.05,,0)</f>
        <v>0.12</v>
      </c>
      <c r="J34">
        <f>GGMP_Adult_2025_Week1[[#This Row],[Run T]]-(GGMP_Adult_2025_Week1[[#This Row],[Run T]]*GGMP_Adult_2025_Week1[[#This Row],[Handicap]])</f>
        <v>21.040800000000001</v>
      </c>
    </row>
    <row r="35" spans="1:10" x14ac:dyDescent="0.25">
      <c r="A35">
        <v>13</v>
      </c>
      <c r="B35">
        <v>25.07</v>
      </c>
      <c r="C35">
        <v>2</v>
      </c>
      <c r="D35" t="s">
        <v>59</v>
      </c>
      <c r="E35" t="s">
        <v>18</v>
      </c>
      <c r="F35" t="s">
        <v>0</v>
      </c>
      <c r="G35" t="s">
        <v>66</v>
      </c>
      <c r="H35">
        <v>25.07</v>
      </c>
      <c r="I35" cm="1">
        <f t="array" ref="I35">_xlfn.SWITCH(GGMP_Adult_2025_Week1[[#This Row],[Nat]],"",0,"SKI",0,"SB",0.12,"TEL",0.09,"F",0.05,,0)</f>
        <v>0.12</v>
      </c>
      <c r="J35">
        <f>GGMP_Adult_2025_Week1[[#This Row],[Run T]]-(GGMP_Adult_2025_Week1[[#This Row],[Run T]]*GGMP_Adult_2025_Week1[[#This Row],[Handicap]])</f>
        <v>22.061599999999999</v>
      </c>
    </row>
  </sheetData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842E-F0D0-494E-8286-15F17D99BA1C}">
  <dimension ref="A1:J37"/>
  <sheetViews>
    <sheetView workbookViewId="0">
      <selection activeCell="L2" sqref="L2"/>
    </sheetView>
  </sheetViews>
  <sheetFormatPr defaultRowHeight="13.5" x14ac:dyDescent="0.25"/>
  <cols>
    <col min="1" max="1" width="7.5703125" style="14" bestFit="1" customWidth="1"/>
    <col min="2" max="2" width="7.7109375" style="14" bestFit="1" customWidth="1"/>
    <col min="3" max="3" width="6.85546875" style="14" bestFit="1" customWidth="1"/>
    <col min="4" max="4" width="16.42578125" style="14" bestFit="1" customWidth="1"/>
    <col min="5" max="5" width="18.28515625" style="14" bestFit="1" customWidth="1"/>
    <col min="6" max="6" width="6.5703125" style="14" bestFit="1" customWidth="1"/>
    <col min="7" max="7" width="6.42578125" style="14" bestFit="1" customWidth="1"/>
    <col min="8" max="8" width="8.28515625" style="14" bestFit="1" customWidth="1"/>
    <col min="9" max="9" width="11.7109375" style="14" bestFit="1" customWidth="1"/>
    <col min="10" max="10" width="20.28515625" style="14" bestFit="1" customWidth="1"/>
    <col min="11" max="16384" width="9.140625" style="14"/>
  </cols>
  <sheetData>
    <row r="1" spans="1:10" x14ac:dyDescent="0.25">
      <c r="A1" s="14" t="s">
        <v>39</v>
      </c>
      <c r="B1" s="14" t="s">
        <v>40</v>
      </c>
      <c r="C1" s="14" t="s">
        <v>41</v>
      </c>
      <c r="D1" s="14" t="s">
        <v>42</v>
      </c>
      <c r="E1" s="14" t="s">
        <v>43</v>
      </c>
      <c r="F1" s="14" t="s">
        <v>44</v>
      </c>
      <c r="G1" s="14" t="s">
        <v>45</v>
      </c>
      <c r="H1" s="14" t="s">
        <v>46</v>
      </c>
      <c r="I1" s="14" t="s">
        <v>64</v>
      </c>
      <c r="J1" s="15" t="s">
        <v>65</v>
      </c>
    </row>
    <row r="2" spans="1:10" x14ac:dyDescent="0.25">
      <c r="A2" s="14">
        <v>5</v>
      </c>
      <c r="B2" s="14">
        <v>27.99</v>
      </c>
      <c r="C2" s="14">
        <v>1</v>
      </c>
      <c r="D2" s="14" t="s">
        <v>51</v>
      </c>
      <c r="E2" s="14" t="s">
        <v>15</v>
      </c>
      <c r="F2" s="14" t="s">
        <v>0</v>
      </c>
      <c r="G2" s="14" t="s">
        <v>1</v>
      </c>
      <c r="H2" s="14">
        <v>27.99</v>
      </c>
      <c r="I2" s="14" cm="1">
        <f t="array" ref="I2">_xlfn.SWITCH(TRIM(GGMP_Adult_2025_Week2[[#This Row],[Nat]]),"",0,"SKI",0,"SB",0.12,"TEL",0.09,"F",0.05,,0)</f>
        <v>0</v>
      </c>
      <c r="J2" s="14">
        <f>GGMP_Adult_2025_Week2[[#This Row],[Run T]]-(GGMP_Adult_2025_Week2[[#This Row],[Run T]]*GGMP_Adult_2025_Week2[[#This Row],[Handicap]])</f>
        <v>27.99</v>
      </c>
    </row>
    <row r="3" spans="1:10" x14ac:dyDescent="0.25">
      <c r="A3" s="14">
        <v>4</v>
      </c>
      <c r="B3" s="14">
        <v>29.9</v>
      </c>
      <c r="C3" s="14">
        <v>1</v>
      </c>
      <c r="D3" s="14" t="s">
        <v>47</v>
      </c>
      <c r="E3" s="14" t="s">
        <v>15</v>
      </c>
      <c r="F3" s="14" t="s">
        <v>0</v>
      </c>
      <c r="G3" s="14" t="s">
        <v>1</v>
      </c>
      <c r="H3" s="14">
        <v>29.9</v>
      </c>
      <c r="I3" s="14" cm="1">
        <f t="array" ref="I3">_xlfn.SWITCH(TRIM(GGMP_Adult_2025_Week2[[#This Row],[Nat]]),"",0,"SKI",0,"SB",0.12,"TEL",0.09,"F",0.05,,0)</f>
        <v>0</v>
      </c>
      <c r="J3" s="14">
        <f>GGMP_Adult_2025_Week2[[#This Row],[Run T]]-(GGMP_Adult_2025_Week2[[#This Row],[Run T]]*GGMP_Adult_2025_Week2[[#This Row],[Handicap]])</f>
        <v>29.9</v>
      </c>
    </row>
    <row r="4" spans="1:10" x14ac:dyDescent="0.25">
      <c r="A4" s="14">
        <v>1</v>
      </c>
      <c r="B4" s="14">
        <v>33.06</v>
      </c>
      <c r="C4" s="14">
        <v>2</v>
      </c>
      <c r="D4" s="14" t="s">
        <v>63</v>
      </c>
      <c r="E4" s="14" t="s">
        <v>15</v>
      </c>
      <c r="F4" s="14" t="s">
        <v>2</v>
      </c>
      <c r="G4" s="14" t="s">
        <v>13</v>
      </c>
      <c r="H4" s="14">
        <v>33.06</v>
      </c>
      <c r="I4" s="14" cm="1">
        <f t="array" ref="I4">_xlfn.SWITCH(TRIM(GGMP_Adult_2025_Week2[[#This Row],[Nat]]),"",0,"SKI",0,"SB",0.12,"TEL",0.09,"F",0.05,,0)</f>
        <v>0.05</v>
      </c>
      <c r="J4" s="14">
        <f>GGMP_Adult_2025_Week2[[#This Row],[Run T]]-(GGMP_Adult_2025_Week2[[#This Row],[Run T]]*GGMP_Adult_2025_Week2[[#This Row],[Handicap]])</f>
        <v>31.407000000000004</v>
      </c>
    </row>
    <row r="5" spans="1:10" x14ac:dyDescent="0.25">
      <c r="A5" s="14">
        <v>1</v>
      </c>
      <c r="B5" s="14">
        <v>34.17</v>
      </c>
      <c r="C5" s="14">
        <v>1</v>
      </c>
      <c r="D5" s="14" t="s">
        <v>63</v>
      </c>
      <c r="E5" s="14" t="s">
        <v>15</v>
      </c>
      <c r="F5" s="14" t="s">
        <v>2</v>
      </c>
      <c r="G5" s="14" t="s">
        <v>13</v>
      </c>
      <c r="H5" s="14">
        <v>34.17</v>
      </c>
      <c r="I5" s="14" cm="1">
        <f t="array" ref="I5">_xlfn.SWITCH(TRIM(GGMP_Adult_2025_Week2[[#This Row],[Nat]]),"",0,"SKI",0,"SB",0.12,"TEL",0.09,"F",0.05,,0)</f>
        <v>0.05</v>
      </c>
      <c r="J5" s="14">
        <f>GGMP_Adult_2025_Week2[[#This Row],[Run T]]-(GGMP_Adult_2025_Week2[[#This Row],[Run T]]*GGMP_Adult_2025_Week2[[#This Row],[Handicap]])</f>
        <v>32.461500000000001</v>
      </c>
    </row>
    <row r="6" spans="1:10" x14ac:dyDescent="0.25">
      <c r="A6" s="14">
        <v>2</v>
      </c>
      <c r="B6" s="14">
        <v>41</v>
      </c>
      <c r="C6" s="14">
        <v>1</v>
      </c>
      <c r="D6" s="14" t="s">
        <v>80</v>
      </c>
      <c r="E6" s="14" t="s">
        <v>15</v>
      </c>
      <c r="F6" s="14" t="s">
        <v>2</v>
      </c>
      <c r="G6" s="14" t="s">
        <v>13</v>
      </c>
      <c r="H6" s="14">
        <v>41</v>
      </c>
      <c r="I6" s="14" cm="1">
        <f t="array" ref="I6">_xlfn.SWITCH(TRIM(GGMP_Adult_2025_Week2[[#This Row],[Nat]]),"",0,"SKI",0,"SB",0.12,"TEL",0.09,"F",0.05,,0)</f>
        <v>0.05</v>
      </c>
      <c r="J6" s="14">
        <f>GGMP_Adult_2025_Week2[[#This Row],[Run T]]-(GGMP_Adult_2025_Week2[[#This Row],[Run T]]*GGMP_Adult_2025_Week2[[#This Row],[Handicap]])</f>
        <v>38.950000000000003</v>
      </c>
    </row>
    <row r="7" spans="1:10" x14ac:dyDescent="0.25">
      <c r="A7" s="14">
        <v>2</v>
      </c>
      <c r="B7" s="14">
        <v>42.22</v>
      </c>
      <c r="C7" s="14">
        <v>2</v>
      </c>
      <c r="D7" s="14" t="s">
        <v>80</v>
      </c>
      <c r="E7" s="14" t="s">
        <v>15</v>
      </c>
      <c r="F7" s="14" t="s">
        <v>2</v>
      </c>
      <c r="G7" s="14" t="s">
        <v>13</v>
      </c>
      <c r="H7" s="14">
        <v>42.22</v>
      </c>
      <c r="I7" s="14" cm="1">
        <f t="array" ref="I7">_xlfn.SWITCH(TRIM(GGMP_Adult_2025_Week2[[#This Row],[Nat]]),"",0,"SKI",0,"SB",0.12,"TEL",0.09,"F",0.05,,0)</f>
        <v>0.05</v>
      </c>
      <c r="J7" s="14">
        <f>GGMP_Adult_2025_Week2[[#This Row],[Run T]]-(GGMP_Adult_2025_Week2[[#This Row],[Run T]]*GGMP_Adult_2025_Week2[[#This Row],[Handicap]])</f>
        <v>40.109000000000002</v>
      </c>
    </row>
    <row r="8" spans="1:10" x14ac:dyDescent="0.25">
      <c r="A8" s="14">
        <v>9</v>
      </c>
      <c r="B8" s="14">
        <v>21.72</v>
      </c>
      <c r="C8" s="14">
        <v>1</v>
      </c>
      <c r="D8" s="14" t="s">
        <v>48</v>
      </c>
      <c r="E8" s="14" t="s">
        <v>16</v>
      </c>
      <c r="F8" s="14" t="s">
        <v>0</v>
      </c>
      <c r="G8" s="14" t="s">
        <v>1</v>
      </c>
      <c r="H8" s="14">
        <v>21.72</v>
      </c>
      <c r="I8" s="14" cm="1">
        <f t="array" ref="I8">_xlfn.SWITCH(TRIM(GGMP_Adult_2025_Week2[[#This Row],[Nat]]),"",0,"SKI",0,"SB",0.12,"TEL",0.09,"F",0.05,,0)</f>
        <v>0</v>
      </c>
      <c r="J8" s="14">
        <f>GGMP_Adult_2025_Week2[[#This Row],[Run T]]-(GGMP_Adult_2025_Week2[[#This Row],[Run T]]*GGMP_Adult_2025_Week2[[#This Row],[Handicap]])</f>
        <v>21.72</v>
      </c>
    </row>
    <row r="9" spans="1:10" x14ac:dyDescent="0.25">
      <c r="A9" s="14">
        <v>9</v>
      </c>
      <c r="B9" s="14">
        <v>22.1</v>
      </c>
      <c r="C9" s="14">
        <v>2</v>
      </c>
      <c r="D9" s="14" t="s">
        <v>48</v>
      </c>
      <c r="E9" s="14" t="s">
        <v>16</v>
      </c>
      <c r="F9" s="14" t="s">
        <v>0</v>
      </c>
      <c r="G9" s="14" t="s">
        <v>1</v>
      </c>
      <c r="H9" s="14">
        <v>22.1</v>
      </c>
      <c r="I9" s="14" cm="1">
        <f t="array" ref="I9">_xlfn.SWITCH(TRIM(GGMP_Adult_2025_Week2[[#This Row],[Nat]]),"",0,"SKI",0,"SB",0.12,"TEL",0.09,"F",0.05,,0)</f>
        <v>0</v>
      </c>
      <c r="J9" s="14">
        <f>GGMP_Adult_2025_Week2[[#This Row],[Run T]]-(GGMP_Adult_2025_Week2[[#This Row],[Run T]]*GGMP_Adult_2025_Week2[[#This Row],[Handicap]])</f>
        <v>22.1</v>
      </c>
    </row>
    <row r="10" spans="1:10" hidden="1" x14ac:dyDescent="0.25">
      <c r="A10" s="14">
        <v>9</v>
      </c>
      <c r="B10" s="14">
        <v>22.26</v>
      </c>
      <c r="C10" s="14">
        <v>3</v>
      </c>
      <c r="D10" s="14" t="s">
        <v>48</v>
      </c>
      <c r="E10" s="14" t="s">
        <v>16</v>
      </c>
      <c r="F10" s="14" t="s">
        <v>0</v>
      </c>
      <c r="G10" s="14" t="s">
        <v>1</v>
      </c>
      <c r="H10" s="14">
        <v>22.26</v>
      </c>
      <c r="I10" s="14" cm="1">
        <f t="array" ref="I10">_xlfn.SWITCH(TRIM(GGMP_Adult_2025_Week2[[#This Row],[Nat]]),"",0,"SKI",0,"SB",0.12,"TEL",0.09,"F",0.05,,0)</f>
        <v>0</v>
      </c>
      <c r="J10" s="14">
        <f>GGMP_Adult_2025_Week2[[#This Row],[Run T]]-(GGMP_Adult_2025_Week2[[#This Row],[Run T]]*GGMP_Adult_2025_Week2[[#This Row],[Handicap]])</f>
        <v>22.26</v>
      </c>
    </row>
    <row r="11" spans="1:10" x14ac:dyDescent="0.25">
      <c r="A11" s="14">
        <v>8</v>
      </c>
      <c r="B11" s="14">
        <v>23.47</v>
      </c>
      <c r="C11" s="14">
        <v>1</v>
      </c>
      <c r="D11" s="14" t="s">
        <v>50</v>
      </c>
      <c r="E11" s="14" t="s">
        <v>16</v>
      </c>
      <c r="F11" s="14" t="s">
        <v>0</v>
      </c>
      <c r="G11" s="14" t="s">
        <v>1</v>
      </c>
      <c r="H11" s="14">
        <v>23.47</v>
      </c>
      <c r="I11" s="14" cm="1">
        <f t="array" ref="I11">_xlfn.SWITCH(TRIM(GGMP_Adult_2025_Week2[[#This Row],[Nat]]),"",0,"SKI",0,"SB",0.12,"TEL",0.09,"F",0.05,,0)</f>
        <v>0</v>
      </c>
      <c r="J11" s="14">
        <f>GGMP_Adult_2025_Week2[[#This Row],[Run T]]-(GGMP_Adult_2025_Week2[[#This Row],[Run T]]*GGMP_Adult_2025_Week2[[#This Row],[Handicap]])</f>
        <v>23.47</v>
      </c>
    </row>
    <row r="12" spans="1:10" x14ac:dyDescent="0.25">
      <c r="A12" s="14">
        <v>8</v>
      </c>
      <c r="B12" s="14">
        <v>23.93</v>
      </c>
      <c r="C12" s="14">
        <v>2</v>
      </c>
      <c r="D12" s="14" t="s">
        <v>50</v>
      </c>
      <c r="E12" s="14" t="s">
        <v>16</v>
      </c>
      <c r="F12" s="14" t="s">
        <v>0</v>
      </c>
      <c r="G12" s="14" t="s">
        <v>1</v>
      </c>
      <c r="H12" s="14">
        <v>23.93</v>
      </c>
      <c r="I12" s="14" cm="1">
        <f t="array" ref="I12">_xlfn.SWITCH(TRIM(GGMP_Adult_2025_Week2[[#This Row],[Nat]]),"",0,"SKI",0,"SB",0.12,"TEL",0.09,"F",0.05,,0)</f>
        <v>0</v>
      </c>
      <c r="J12" s="14">
        <f>GGMP_Adult_2025_Week2[[#This Row],[Run T]]-(GGMP_Adult_2025_Week2[[#This Row],[Run T]]*GGMP_Adult_2025_Week2[[#This Row],[Handicap]])</f>
        <v>23.93</v>
      </c>
    </row>
    <row r="13" spans="1:10" x14ac:dyDescent="0.25">
      <c r="A13" s="14">
        <v>25</v>
      </c>
      <c r="B13" s="14">
        <v>31.7</v>
      </c>
      <c r="C13" s="14">
        <v>1</v>
      </c>
      <c r="D13" s="14" t="s">
        <v>62</v>
      </c>
      <c r="E13" s="14" t="s">
        <v>16</v>
      </c>
      <c r="F13" s="14" t="s">
        <v>0</v>
      </c>
      <c r="G13" s="14" t="s">
        <v>14</v>
      </c>
      <c r="H13" s="14">
        <v>31.7</v>
      </c>
      <c r="I13" s="14" cm="1">
        <f t="array" ref="I13">_xlfn.SWITCH(TRIM(GGMP_Adult_2025_Week2[[#This Row],[Nat]]),"",0,"SKI",0,"SB",0.12,"TEL",0.09,"F",0.05,,0)</f>
        <v>0.12</v>
      </c>
      <c r="J13" s="14">
        <f>GGMP_Adult_2025_Week2[[#This Row],[Run T]]-(GGMP_Adult_2025_Week2[[#This Row],[Run T]]*GGMP_Adult_2025_Week2[[#This Row],[Handicap]])</f>
        <v>27.896000000000001</v>
      </c>
    </row>
    <row r="14" spans="1:10" x14ac:dyDescent="0.25">
      <c r="A14" s="14">
        <v>10</v>
      </c>
      <c r="B14" s="14">
        <v>30.69</v>
      </c>
      <c r="C14" s="14">
        <v>2</v>
      </c>
      <c r="D14" s="14" t="s">
        <v>61</v>
      </c>
      <c r="E14" s="14" t="s">
        <v>16</v>
      </c>
      <c r="F14" s="14" t="s">
        <v>0</v>
      </c>
      <c r="G14" s="14" t="s">
        <v>3</v>
      </c>
      <c r="H14" s="14">
        <v>30.69</v>
      </c>
      <c r="I14" s="14" cm="1">
        <f t="array" ref="I14">_xlfn.SWITCH(TRIM(GGMP_Adult_2025_Week2[[#This Row],[Nat]]),"",0,"SKI",0,"SB",0.12,"TEL",0.09,"F",0.05,,0)</f>
        <v>0.09</v>
      </c>
      <c r="J14" s="14">
        <f>GGMP_Adult_2025_Week2[[#This Row],[Run T]]-(GGMP_Adult_2025_Week2[[#This Row],[Run T]]*GGMP_Adult_2025_Week2[[#This Row],[Handicap]])</f>
        <v>27.927900000000001</v>
      </c>
    </row>
    <row r="15" spans="1:10" x14ac:dyDescent="0.25">
      <c r="A15" s="14">
        <v>25</v>
      </c>
      <c r="B15" s="14">
        <v>33.69</v>
      </c>
      <c r="C15" s="14">
        <v>2</v>
      </c>
      <c r="D15" s="14" t="s">
        <v>62</v>
      </c>
      <c r="E15" s="14" t="s">
        <v>16</v>
      </c>
      <c r="F15" s="14" t="s">
        <v>0</v>
      </c>
      <c r="G15" s="14" t="s">
        <v>14</v>
      </c>
      <c r="H15" s="14">
        <v>33.69</v>
      </c>
      <c r="I15" s="14" cm="1">
        <f t="array" ref="I15">_xlfn.SWITCH(TRIM(GGMP_Adult_2025_Week2[[#This Row],[Nat]]),"",0,"SKI",0,"SB",0.12,"TEL",0.09,"F",0.05,,0)</f>
        <v>0.12</v>
      </c>
      <c r="J15" s="14">
        <f>GGMP_Adult_2025_Week2[[#This Row],[Run T]]-(GGMP_Adult_2025_Week2[[#This Row],[Run T]]*GGMP_Adult_2025_Week2[[#This Row],[Handicap]])</f>
        <v>29.647199999999998</v>
      </c>
    </row>
    <row r="16" spans="1:10" x14ac:dyDescent="0.25">
      <c r="A16" s="14">
        <v>7</v>
      </c>
      <c r="B16" s="14">
        <v>29.74</v>
      </c>
      <c r="C16" s="14">
        <v>2</v>
      </c>
      <c r="D16" s="14" t="s">
        <v>53</v>
      </c>
      <c r="E16" s="14" t="s">
        <v>16</v>
      </c>
      <c r="F16" s="14" t="s">
        <v>0</v>
      </c>
      <c r="G16" s="14" t="s">
        <v>1</v>
      </c>
      <c r="H16" s="14">
        <v>29.74</v>
      </c>
      <c r="I16" s="14" cm="1">
        <f t="array" ref="I16">_xlfn.SWITCH(TRIM(GGMP_Adult_2025_Week2[[#This Row],[Nat]]),"",0,"SKI",0,"SB",0.12,"TEL",0.09,"F",0.05,,0)</f>
        <v>0</v>
      </c>
      <c r="J16" s="14">
        <f>GGMP_Adult_2025_Week2[[#This Row],[Run T]]-(GGMP_Adult_2025_Week2[[#This Row],[Run T]]*GGMP_Adult_2025_Week2[[#This Row],[Handicap]])</f>
        <v>29.74</v>
      </c>
    </row>
    <row r="17" spans="1:10" x14ac:dyDescent="0.25">
      <c r="A17" s="14">
        <v>11</v>
      </c>
      <c r="B17" s="14">
        <v>29.93</v>
      </c>
      <c r="C17" s="14">
        <v>1</v>
      </c>
      <c r="D17" s="14" t="s">
        <v>57</v>
      </c>
      <c r="E17" s="14" t="s">
        <v>16</v>
      </c>
      <c r="F17" s="14" t="s">
        <v>0</v>
      </c>
      <c r="G17" s="14" t="s">
        <v>1</v>
      </c>
      <c r="H17" s="14">
        <v>29.93</v>
      </c>
      <c r="I17" s="14" cm="1">
        <f t="array" ref="I17">_xlfn.SWITCH(TRIM(GGMP_Adult_2025_Week2[[#This Row],[Nat]]),"",0,"SKI",0,"SB",0.12,"TEL",0.09,"F",0.05,,0)</f>
        <v>0</v>
      </c>
      <c r="J17" s="14">
        <f>GGMP_Adult_2025_Week2[[#This Row],[Run T]]-(GGMP_Adult_2025_Week2[[#This Row],[Run T]]*GGMP_Adult_2025_Week2[[#This Row],[Handicap]])</f>
        <v>29.93</v>
      </c>
    </row>
    <row r="18" spans="1:10" x14ac:dyDescent="0.25">
      <c r="A18" s="14">
        <v>7</v>
      </c>
      <c r="B18" s="14">
        <v>29.97</v>
      </c>
      <c r="C18" s="14">
        <v>1</v>
      </c>
      <c r="D18" s="14" t="s">
        <v>53</v>
      </c>
      <c r="E18" s="14" t="s">
        <v>16</v>
      </c>
      <c r="F18" s="14" t="s">
        <v>0</v>
      </c>
      <c r="G18" s="14" t="s">
        <v>1</v>
      </c>
      <c r="H18" s="14">
        <v>29.97</v>
      </c>
      <c r="I18" s="14" cm="1">
        <f t="array" ref="I18">_xlfn.SWITCH(TRIM(GGMP_Adult_2025_Week2[[#This Row],[Nat]]),"",0,"SKI",0,"SB",0.12,"TEL",0.09,"F",0.05,,0)</f>
        <v>0</v>
      </c>
      <c r="J18" s="14">
        <f>GGMP_Adult_2025_Week2[[#This Row],[Run T]]-(GGMP_Adult_2025_Week2[[#This Row],[Run T]]*GGMP_Adult_2025_Week2[[#This Row],[Handicap]])</f>
        <v>29.97</v>
      </c>
    </row>
    <row r="19" spans="1:10" x14ac:dyDescent="0.25">
      <c r="A19" s="14">
        <v>11</v>
      </c>
      <c r="B19" s="14">
        <v>30.3</v>
      </c>
      <c r="C19" s="14">
        <v>2</v>
      </c>
      <c r="D19" s="14" t="s">
        <v>57</v>
      </c>
      <c r="E19" s="14" t="s">
        <v>16</v>
      </c>
      <c r="F19" s="14" t="s">
        <v>0</v>
      </c>
      <c r="G19" s="14" t="s">
        <v>1</v>
      </c>
      <c r="H19" s="14">
        <v>30.3</v>
      </c>
      <c r="I19" s="14" cm="1">
        <f t="array" ref="I19">_xlfn.SWITCH(TRIM(GGMP_Adult_2025_Week2[[#This Row],[Nat]]),"",0,"SKI",0,"SB",0.12,"TEL",0.09,"F",0.05,,0)</f>
        <v>0</v>
      </c>
      <c r="J19" s="14">
        <f>GGMP_Adult_2025_Week2[[#This Row],[Run T]]-(GGMP_Adult_2025_Week2[[#This Row],[Run T]]*GGMP_Adult_2025_Week2[[#This Row],[Handicap]])</f>
        <v>30.3</v>
      </c>
    </row>
    <row r="20" spans="1:10" x14ac:dyDescent="0.25">
      <c r="A20" s="14">
        <v>10</v>
      </c>
      <c r="B20" s="14">
        <v>33.68</v>
      </c>
      <c r="C20" s="14">
        <v>1</v>
      </c>
      <c r="D20" s="14" t="s">
        <v>61</v>
      </c>
      <c r="E20" s="14" t="s">
        <v>16</v>
      </c>
      <c r="F20" s="14" t="s">
        <v>0</v>
      </c>
      <c r="G20" s="14" t="s">
        <v>3</v>
      </c>
      <c r="H20" s="14">
        <v>33.68</v>
      </c>
      <c r="I20" s="14" cm="1">
        <f t="array" ref="I20">_xlfn.SWITCH(TRIM(GGMP_Adult_2025_Week2[[#This Row],[Nat]]),"",0,"SKI",0,"SB",0.12,"TEL",0.09,"F",0.05,,0)</f>
        <v>0.09</v>
      </c>
      <c r="J20" s="14">
        <f>GGMP_Adult_2025_Week2[[#This Row],[Run T]]-(GGMP_Adult_2025_Week2[[#This Row],[Run T]]*GGMP_Adult_2025_Week2[[#This Row],[Handicap]])</f>
        <v>30.648800000000001</v>
      </c>
    </row>
    <row r="21" spans="1:10" x14ac:dyDescent="0.25">
      <c r="A21" s="14">
        <v>17</v>
      </c>
      <c r="B21" s="14">
        <v>23.26</v>
      </c>
      <c r="C21" s="14">
        <v>2</v>
      </c>
      <c r="D21" s="14" t="s">
        <v>49</v>
      </c>
      <c r="E21" s="14" t="s">
        <v>17</v>
      </c>
      <c r="F21" s="14" t="s">
        <v>0</v>
      </c>
      <c r="G21" s="14" t="s">
        <v>1</v>
      </c>
      <c r="H21" s="14">
        <v>23.26</v>
      </c>
      <c r="I21" s="14" cm="1">
        <f t="array" ref="I21">_xlfn.SWITCH(TRIM(GGMP_Adult_2025_Week2[[#This Row],[Nat]]),"",0,"SKI",0,"SB",0.12,"TEL",0.09,"F",0.05,,0)</f>
        <v>0</v>
      </c>
      <c r="J21" s="14">
        <f>GGMP_Adult_2025_Week2[[#This Row],[Run T]]-(GGMP_Adult_2025_Week2[[#This Row],[Run T]]*GGMP_Adult_2025_Week2[[#This Row],[Handicap]])</f>
        <v>23.26</v>
      </c>
    </row>
    <row r="22" spans="1:10" x14ac:dyDescent="0.25">
      <c r="A22" s="14">
        <v>10</v>
      </c>
      <c r="B22" s="14">
        <v>23.81</v>
      </c>
      <c r="C22" s="14">
        <v>1</v>
      </c>
      <c r="D22" s="14" t="s">
        <v>49</v>
      </c>
      <c r="E22" s="14" t="s">
        <v>17</v>
      </c>
      <c r="F22" s="14" t="s">
        <v>0</v>
      </c>
      <c r="G22" s="14" t="s">
        <v>1</v>
      </c>
      <c r="H22" s="14">
        <v>23.81</v>
      </c>
      <c r="I22" s="14" cm="1">
        <f t="array" ref="I22">_xlfn.SWITCH(TRIM(GGMP_Adult_2025_Week2[[#This Row],[Nat]]),"",0,"SKI",0,"SB",0.12,"TEL",0.09,"F",0.05,,0)</f>
        <v>0</v>
      </c>
      <c r="J22" s="14">
        <f>GGMP_Adult_2025_Week2[[#This Row],[Run T]]-(GGMP_Adult_2025_Week2[[#This Row],[Run T]]*GGMP_Adult_2025_Week2[[#This Row],[Handicap]])</f>
        <v>23.81</v>
      </c>
    </row>
    <row r="23" spans="1:10" x14ac:dyDescent="0.25">
      <c r="A23" s="14">
        <v>23</v>
      </c>
      <c r="B23" s="14">
        <v>30.73</v>
      </c>
      <c r="C23" s="14">
        <v>1</v>
      </c>
      <c r="D23" s="14" t="s">
        <v>56</v>
      </c>
      <c r="E23" s="14" t="s">
        <v>17</v>
      </c>
      <c r="F23" s="14" t="s">
        <v>0</v>
      </c>
      <c r="G23" s="14" t="s">
        <v>14</v>
      </c>
      <c r="H23" s="14">
        <v>30.73</v>
      </c>
      <c r="I23" s="14" cm="1">
        <f t="array" ref="I23">_xlfn.SWITCH(TRIM(GGMP_Adult_2025_Week2[[#This Row],[Nat]]),"",0,"SKI",0,"SB",0.12,"TEL",0.09,"F",0.05,,0)</f>
        <v>0.12</v>
      </c>
      <c r="J23" s="14">
        <f>GGMP_Adult_2025_Week2[[#This Row],[Run T]]-(GGMP_Adult_2025_Week2[[#This Row],[Run T]]*GGMP_Adult_2025_Week2[[#This Row],[Handicap]])</f>
        <v>27.042400000000001</v>
      </c>
    </row>
    <row r="24" spans="1:10" x14ac:dyDescent="0.25">
      <c r="A24" s="14">
        <v>14</v>
      </c>
      <c r="B24" s="14">
        <v>30.89</v>
      </c>
      <c r="C24" s="14">
        <v>2</v>
      </c>
      <c r="D24" s="14" t="s">
        <v>58</v>
      </c>
      <c r="E24" s="14" t="s">
        <v>17</v>
      </c>
      <c r="F24" s="14" t="s">
        <v>0</v>
      </c>
      <c r="G24" s="14" t="s">
        <v>14</v>
      </c>
      <c r="H24" s="14">
        <v>30.89</v>
      </c>
      <c r="I24" s="14" cm="1">
        <f t="array" ref="I24">_xlfn.SWITCH(TRIM(GGMP_Adult_2025_Week2[[#This Row],[Nat]]),"",0,"SKI",0,"SB",0.12,"TEL",0.09,"F",0.05,,0)</f>
        <v>0.12</v>
      </c>
      <c r="J24" s="14">
        <f>GGMP_Adult_2025_Week2[[#This Row],[Run T]]-(GGMP_Adult_2025_Week2[[#This Row],[Run T]]*GGMP_Adult_2025_Week2[[#This Row],[Handicap]])</f>
        <v>27.183199999999999</v>
      </c>
    </row>
    <row r="25" spans="1:10" x14ac:dyDescent="0.25">
      <c r="A25" s="14">
        <v>14</v>
      </c>
      <c r="B25" s="14">
        <v>30.91</v>
      </c>
      <c r="C25" s="14">
        <v>1</v>
      </c>
      <c r="D25" s="14" t="s">
        <v>58</v>
      </c>
      <c r="E25" s="14" t="s">
        <v>17</v>
      </c>
      <c r="F25" s="14" t="s">
        <v>0</v>
      </c>
      <c r="G25" s="14" t="s">
        <v>14</v>
      </c>
      <c r="H25" s="14">
        <v>30.91</v>
      </c>
      <c r="I25" s="14" cm="1">
        <f t="array" ref="I25">_xlfn.SWITCH(TRIM(GGMP_Adult_2025_Week2[[#This Row],[Nat]]),"",0,"SKI",0,"SB",0.12,"TEL",0.09,"F",0.05,,0)</f>
        <v>0.12</v>
      </c>
      <c r="J25" s="14">
        <f>GGMP_Adult_2025_Week2[[#This Row],[Run T]]-(GGMP_Adult_2025_Week2[[#This Row],[Run T]]*GGMP_Adult_2025_Week2[[#This Row],[Handicap]])</f>
        <v>27.200800000000001</v>
      </c>
    </row>
    <row r="26" spans="1:10" x14ac:dyDescent="0.25">
      <c r="A26" s="14">
        <v>23</v>
      </c>
      <c r="B26" s="14">
        <v>31.64</v>
      </c>
      <c r="C26" s="14">
        <v>2</v>
      </c>
      <c r="D26" s="14" t="s">
        <v>56</v>
      </c>
      <c r="E26" s="14" t="s">
        <v>17</v>
      </c>
      <c r="F26" s="14" t="s">
        <v>0</v>
      </c>
      <c r="G26" s="14" t="s">
        <v>14</v>
      </c>
      <c r="H26" s="14">
        <v>31.64</v>
      </c>
      <c r="I26" s="14" cm="1">
        <f t="array" ref="I26">_xlfn.SWITCH(TRIM(GGMP_Adult_2025_Week2[[#This Row],[Nat]]),"",0,"SKI",0,"SB",0.12,"TEL",0.09,"F",0.05,,0)</f>
        <v>0.12</v>
      </c>
      <c r="J26" s="14">
        <f>GGMP_Adult_2025_Week2[[#This Row],[Run T]]-(GGMP_Adult_2025_Week2[[#This Row],[Run T]]*GGMP_Adult_2025_Week2[[#This Row],[Handicap]])</f>
        <v>27.8432</v>
      </c>
    </row>
    <row r="27" spans="1:10" x14ac:dyDescent="0.25">
      <c r="A27" s="14">
        <v>15</v>
      </c>
      <c r="B27" s="14">
        <v>32.53</v>
      </c>
      <c r="C27" s="14">
        <v>1</v>
      </c>
      <c r="D27" s="14" t="s">
        <v>78</v>
      </c>
      <c r="E27" s="14" t="s">
        <v>17</v>
      </c>
      <c r="F27" s="14" t="s">
        <v>0</v>
      </c>
      <c r="G27" s="14" t="s">
        <v>14</v>
      </c>
      <c r="H27" s="14">
        <v>32.53</v>
      </c>
      <c r="I27" s="14" cm="1">
        <f t="array" ref="I27">_xlfn.SWITCH(TRIM(GGMP_Adult_2025_Week2[[#This Row],[Nat]]),"",0,"SKI",0,"SB",0.12,"TEL",0.09,"F",0.05,,0)</f>
        <v>0.12</v>
      </c>
      <c r="J27" s="14">
        <f>GGMP_Adult_2025_Week2[[#This Row],[Run T]]-(GGMP_Adult_2025_Week2[[#This Row],[Run T]]*GGMP_Adult_2025_Week2[[#This Row],[Handicap]])</f>
        <v>28.6264</v>
      </c>
    </row>
    <row r="28" spans="1:10" x14ac:dyDescent="0.25">
      <c r="A28" s="14">
        <v>15</v>
      </c>
      <c r="B28" s="14">
        <v>34.72</v>
      </c>
      <c r="C28" s="14">
        <v>2</v>
      </c>
      <c r="D28" s="14" t="s">
        <v>78</v>
      </c>
      <c r="E28" s="14" t="s">
        <v>17</v>
      </c>
      <c r="F28" s="14" t="s">
        <v>0</v>
      </c>
      <c r="G28" s="14" t="s">
        <v>14</v>
      </c>
      <c r="H28" s="14">
        <v>34.72</v>
      </c>
      <c r="I28" s="14" cm="1">
        <f t="array" ref="I28">_xlfn.SWITCH(TRIM(GGMP_Adult_2025_Week2[[#This Row],[Nat]]),"",0,"SKI",0,"SB",0.12,"TEL",0.09,"F",0.05,,0)</f>
        <v>0.12</v>
      </c>
      <c r="J28" s="14">
        <f>GGMP_Adult_2025_Week2[[#This Row],[Run T]]-(GGMP_Adult_2025_Week2[[#This Row],[Run T]]*GGMP_Adult_2025_Week2[[#This Row],[Handicap]])</f>
        <v>30.553599999999999</v>
      </c>
    </row>
    <row r="29" spans="1:10" x14ac:dyDescent="0.25">
      <c r="A29" s="14">
        <v>12</v>
      </c>
      <c r="B29" s="14">
        <v>31.02</v>
      </c>
      <c r="C29" s="14">
        <v>1</v>
      </c>
      <c r="D29" s="14" t="s">
        <v>77</v>
      </c>
      <c r="E29" s="14" t="s">
        <v>18</v>
      </c>
      <c r="F29" s="14" t="s">
        <v>0</v>
      </c>
      <c r="G29" s="14" t="s">
        <v>1</v>
      </c>
      <c r="H29" s="14">
        <v>31.02</v>
      </c>
      <c r="I29" s="14" cm="1">
        <f t="array" ref="I29">_xlfn.SWITCH(TRIM(GGMP_Adult_2025_Week2[[#This Row],[Nat]]),"",0,"SKI",0,"SB",0.12,"TEL",0.09,"F",0.05,,0)</f>
        <v>0</v>
      </c>
      <c r="J29" s="14">
        <f>GGMP_Adult_2025_Week2[[#This Row],[Run T]]-(GGMP_Adult_2025_Week2[[#This Row],[Run T]]*GGMP_Adult_2025_Week2[[#This Row],[Handicap]])</f>
        <v>31.02</v>
      </c>
    </row>
    <row r="30" spans="1:10" x14ac:dyDescent="0.25">
      <c r="A30" s="14">
        <v>12</v>
      </c>
      <c r="B30" s="14">
        <v>32.270000000000003</v>
      </c>
      <c r="C30" s="14">
        <v>2</v>
      </c>
      <c r="D30" s="14" t="s">
        <v>77</v>
      </c>
      <c r="E30" s="14" t="s">
        <v>18</v>
      </c>
      <c r="F30" s="14" t="s">
        <v>0</v>
      </c>
      <c r="G30" s="14" t="s">
        <v>1</v>
      </c>
      <c r="H30" s="14">
        <v>32.270000000000003</v>
      </c>
      <c r="I30" s="14" cm="1">
        <f t="array" ref="I30">_xlfn.SWITCH(TRIM(GGMP_Adult_2025_Week2[[#This Row],[Nat]]),"",0,"SKI",0,"SB",0.12,"TEL",0.09,"F",0.05,,0)</f>
        <v>0</v>
      </c>
      <c r="J30" s="14">
        <f>GGMP_Adult_2025_Week2[[#This Row],[Run T]]-(GGMP_Adult_2025_Week2[[#This Row],[Run T]]*GGMP_Adult_2025_Week2[[#This Row],[Handicap]])</f>
        <v>32.270000000000003</v>
      </c>
    </row>
    <row r="31" spans="1:10" hidden="1" x14ac:dyDescent="0.25">
      <c r="A31" s="14">
        <v>12</v>
      </c>
      <c r="B31" s="14">
        <v>33.1</v>
      </c>
      <c r="C31" s="14">
        <v>3</v>
      </c>
      <c r="D31" s="14" t="s">
        <v>77</v>
      </c>
      <c r="E31" s="14" t="s">
        <v>18</v>
      </c>
      <c r="F31" s="14" t="s">
        <v>0</v>
      </c>
      <c r="G31" s="14" t="s">
        <v>1</v>
      </c>
      <c r="H31" s="14">
        <v>33.1</v>
      </c>
      <c r="I31" s="14" cm="1">
        <f t="array" ref="I31">_xlfn.SWITCH(TRIM(GGMP_Adult_2025_Week2[[#This Row],[Nat]]),"",0,"SKI",0,"SB",0.12,"TEL",0.09,"F",0.05,,0)</f>
        <v>0</v>
      </c>
      <c r="J31" s="14">
        <f>GGMP_Adult_2025_Week2[[#This Row],[Run T]]-(GGMP_Adult_2025_Week2[[#This Row],[Run T]]*GGMP_Adult_2025_Week2[[#This Row],[Handicap]])</f>
        <v>33.1</v>
      </c>
    </row>
    <row r="32" spans="1:10" x14ac:dyDescent="0.25">
      <c r="A32" s="14">
        <v>21</v>
      </c>
      <c r="B32" s="14">
        <v>25.51</v>
      </c>
      <c r="C32" s="14">
        <v>1</v>
      </c>
      <c r="D32" s="14" t="s">
        <v>52</v>
      </c>
      <c r="E32" s="14" t="s">
        <v>18</v>
      </c>
      <c r="F32" s="14" t="s">
        <v>0</v>
      </c>
      <c r="G32" s="14" t="s">
        <v>1</v>
      </c>
      <c r="H32" s="14">
        <v>25.51</v>
      </c>
      <c r="I32" s="14" cm="1">
        <f t="array" ref="I32">_xlfn.SWITCH(TRIM(GGMP_Adult_2025_Week2[[#This Row],[Nat]]),"",0,"SKI",0,"SB",0.12,"TEL",0.09,"F",0.05,,0)</f>
        <v>0</v>
      </c>
      <c r="J32" s="14">
        <f>GGMP_Adult_2025_Week2[[#This Row],[Run T]]-(GGMP_Adult_2025_Week2[[#This Row],[Run T]]*GGMP_Adult_2025_Week2[[#This Row],[Handicap]])</f>
        <v>25.51</v>
      </c>
    </row>
    <row r="33" spans="1:10" x14ac:dyDescent="0.25">
      <c r="A33" s="14">
        <v>22</v>
      </c>
      <c r="B33" s="14">
        <v>30.44</v>
      </c>
      <c r="C33" s="14">
        <v>1</v>
      </c>
      <c r="D33" s="14" t="s">
        <v>76</v>
      </c>
      <c r="E33" s="14" t="s">
        <v>18</v>
      </c>
      <c r="F33" s="14" t="s">
        <v>0</v>
      </c>
      <c r="G33" s="14" t="s">
        <v>14</v>
      </c>
      <c r="H33" s="14">
        <v>30.44</v>
      </c>
      <c r="I33" s="14" cm="1">
        <f t="array" ref="I33">_xlfn.SWITCH(TRIM(GGMP_Adult_2025_Week2[[#This Row],[Nat]]),"",0,"SKI",0,"SB",0.12,"TEL",0.09,"F",0.05,,0)</f>
        <v>0.12</v>
      </c>
      <c r="J33" s="14">
        <f>GGMP_Adult_2025_Week2[[#This Row],[Run T]]-(GGMP_Adult_2025_Week2[[#This Row],[Run T]]*GGMP_Adult_2025_Week2[[#This Row],[Handicap]])</f>
        <v>26.787200000000002</v>
      </c>
    </row>
    <row r="34" spans="1:10" x14ac:dyDescent="0.25">
      <c r="A34" s="14">
        <v>13</v>
      </c>
      <c r="B34" s="14">
        <v>34.03</v>
      </c>
      <c r="C34" s="14">
        <v>1</v>
      </c>
      <c r="D34" s="14" t="s">
        <v>59</v>
      </c>
      <c r="E34" s="14" t="s">
        <v>18</v>
      </c>
      <c r="F34" s="14" t="s">
        <v>0</v>
      </c>
      <c r="G34" s="14" t="s">
        <v>14</v>
      </c>
      <c r="H34" s="14">
        <v>34.03</v>
      </c>
      <c r="I34" s="14" cm="1">
        <f t="array" ref="I34">_xlfn.SWITCH(TRIM(GGMP_Adult_2025_Week2[[#This Row],[Nat]]),"",0,"SKI",0,"SB",0.12,"TEL",0.09,"F",0.05,,0)</f>
        <v>0.12</v>
      </c>
      <c r="J34" s="14">
        <f>GGMP_Adult_2025_Week2[[#This Row],[Run T]]-(GGMP_Adult_2025_Week2[[#This Row],[Run T]]*GGMP_Adult_2025_Week2[[#This Row],[Handicap]])</f>
        <v>29.946400000000001</v>
      </c>
    </row>
    <row r="35" spans="1:10" x14ac:dyDescent="0.25">
      <c r="A35" s="14">
        <v>13</v>
      </c>
      <c r="B35" s="14">
        <v>37.28</v>
      </c>
      <c r="C35" s="14">
        <v>2</v>
      </c>
      <c r="D35" s="14" t="s">
        <v>59</v>
      </c>
      <c r="E35" s="14" t="s">
        <v>18</v>
      </c>
      <c r="F35" s="14" t="s">
        <v>0</v>
      </c>
      <c r="G35" s="14" t="s">
        <v>14</v>
      </c>
      <c r="H35" s="14">
        <v>37.28</v>
      </c>
      <c r="I35" s="14" cm="1">
        <f t="array" ref="I35">_xlfn.SWITCH(TRIM(GGMP_Adult_2025_Week2[[#This Row],[Nat]]),"",0,"SKI",0,"SB",0.12,"TEL",0.09,"F",0.05,,0)</f>
        <v>0.12</v>
      </c>
      <c r="J35" s="14">
        <f>GGMP_Adult_2025_Week2[[#This Row],[Run T]]-(GGMP_Adult_2025_Week2[[#This Row],[Run T]]*GGMP_Adult_2025_Week2[[#This Row],[Handicap]])</f>
        <v>32.806400000000004</v>
      </c>
    </row>
    <row r="36" spans="1:10" x14ac:dyDescent="0.25">
      <c r="A36" s="14">
        <v>26</v>
      </c>
      <c r="B36" s="14">
        <v>37.44</v>
      </c>
      <c r="C36" s="14">
        <v>1</v>
      </c>
      <c r="D36" s="14" t="s">
        <v>79</v>
      </c>
      <c r="E36" s="14" t="s">
        <v>18</v>
      </c>
      <c r="F36" s="14" t="s">
        <v>2</v>
      </c>
      <c r="G36" s="14" t="s">
        <v>13</v>
      </c>
      <c r="H36" s="14">
        <v>37.44</v>
      </c>
      <c r="I36" s="14" cm="1">
        <f t="array" ref="I36">_xlfn.SWITCH(TRIM(GGMP_Adult_2025_Week2[[#This Row],[Nat]]),"",0,"SKI",0,"SB",0.12,"TEL",0.09,"F",0.05,,0)</f>
        <v>0.05</v>
      </c>
      <c r="J36" s="14">
        <f>GGMP_Adult_2025_Week2[[#This Row],[Run T]]-(GGMP_Adult_2025_Week2[[#This Row],[Run T]]*GGMP_Adult_2025_Week2[[#This Row],[Handicap]])</f>
        <v>35.567999999999998</v>
      </c>
    </row>
    <row r="37" spans="1:10" x14ac:dyDescent="0.25">
      <c r="A37" s="14">
        <v>26</v>
      </c>
      <c r="B37" s="14">
        <v>38.14</v>
      </c>
      <c r="C37" s="14">
        <v>2</v>
      </c>
      <c r="D37" s="14" t="s">
        <v>79</v>
      </c>
      <c r="E37" s="14" t="s">
        <v>18</v>
      </c>
      <c r="F37" s="14" t="s">
        <v>2</v>
      </c>
      <c r="G37" s="14" t="s">
        <v>13</v>
      </c>
      <c r="H37" s="14">
        <v>38.14</v>
      </c>
      <c r="I37" s="14" cm="1">
        <f t="array" ref="I37">_xlfn.SWITCH(TRIM(GGMP_Adult_2025_Week2[[#This Row],[Nat]]),"",0,"SKI",0,"SB",0.12,"TEL",0.09,"F",0.05,,0)</f>
        <v>0.05</v>
      </c>
      <c r="J37" s="14">
        <f>GGMP_Adult_2025_Week2[[#This Row],[Run T]]-(GGMP_Adult_2025_Week2[[#This Row],[Run T]]*GGMP_Adult_2025_Week2[[#This Row],[Handicap]])</f>
        <v>36.233000000000004</v>
      </c>
    </row>
  </sheetData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56B6-2135-489C-AEC9-BD6DC24EC81E}">
  <dimension ref="A1:J29"/>
  <sheetViews>
    <sheetView workbookViewId="0">
      <selection activeCell="J2" sqref="J2"/>
    </sheetView>
  </sheetViews>
  <sheetFormatPr defaultRowHeight="15" x14ac:dyDescent="0.25"/>
  <cols>
    <col min="1" max="1" width="7.5703125" bestFit="1" customWidth="1"/>
    <col min="2" max="2" width="7.7109375" bestFit="1" customWidth="1"/>
    <col min="3" max="3" width="6.85546875" bestFit="1" customWidth="1"/>
    <col min="4" max="4" width="17.5703125" bestFit="1" customWidth="1"/>
    <col min="5" max="5" width="18.28515625" bestFit="1" customWidth="1"/>
    <col min="6" max="6" width="6.5703125" bestFit="1" customWidth="1"/>
    <col min="7" max="7" width="6.42578125" bestFit="1" customWidth="1"/>
    <col min="8" max="8" width="8.28515625" bestFit="1" customWidth="1"/>
  </cols>
  <sheetData>
    <row r="1" spans="1:10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s="14" t="s">
        <v>64</v>
      </c>
      <c r="J1" s="15" t="s">
        <v>65</v>
      </c>
    </row>
    <row r="2" spans="1:10" x14ac:dyDescent="0.25">
      <c r="A2">
        <v>5</v>
      </c>
      <c r="B2">
        <v>25.95</v>
      </c>
      <c r="C2">
        <v>2</v>
      </c>
      <c r="D2" t="s">
        <v>51</v>
      </c>
      <c r="E2" t="s">
        <v>15</v>
      </c>
      <c r="F2" t="s">
        <v>0</v>
      </c>
      <c r="G2" t="s">
        <v>1</v>
      </c>
      <c r="H2">
        <v>25.95</v>
      </c>
      <c r="I2" cm="1">
        <f t="array" ref="I2">_xlfn.SWITCH(TRIM(GGMP_Adult_2025_Week3[[#This Row],[Nat]]),"",0,"SKI",0,"SB",0.12,"TEL",0.09,"F",0.05,,0)</f>
        <v>0</v>
      </c>
      <c r="J2">
        <f>GGMP_Adult_2025_Week3[[#This Row],[Run T]]-(GGMP_Adult_2025_Week3[[#This Row],[Run T]]*GGMP_Adult_2025_Week3[[#This Row],[Handicap]])</f>
        <v>25.95</v>
      </c>
    </row>
    <row r="3" spans="1:10" x14ac:dyDescent="0.25">
      <c r="A3">
        <v>5</v>
      </c>
      <c r="B3">
        <v>26.01</v>
      </c>
      <c r="C3">
        <v>1</v>
      </c>
      <c r="D3" t="s">
        <v>51</v>
      </c>
      <c r="E3" t="s">
        <v>15</v>
      </c>
      <c r="F3" t="s">
        <v>0</v>
      </c>
      <c r="G3" t="s">
        <v>1</v>
      </c>
      <c r="H3">
        <v>26.01</v>
      </c>
      <c r="I3" cm="1">
        <f t="array" ref="I3">_xlfn.SWITCH(TRIM(GGMP_Adult_2025_Week3[[#This Row],[Nat]]),"",0,"SKI",0,"SB",0.12,"TEL",0.09,"F",0.05,,0)</f>
        <v>0</v>
      </c>
      <c r="J3">
        <f>GGMP_Adult_2025_Week3[[#This Row],[Run T]]-(GGMP_Adult_2025_Week3[[#This Row],[Run T]]*GGMP_Adult_2025_Week3[[#This Row],[Handicap]])</f>
        <v>26.01</v>
      </c>
    </row>
    <row r="4" spans="1:10" x14ac:dyDescent="0.25">
      <c r="A4">
        <v>4</v>
      </c>
      <c r="B4">
        <v>27.85</v>
      </c>
      <c r="C4">
        <v>2</v>
      </c>
      <c r="D4" t="s">
        <v>47</v>
      </c>
      <c r="E4" t="s">
        <v>15</v>
      </c>
      <c r="F4" t="s">
        <v>0</v>
      </c>
      <c r="G4" t="s">
        <v>1</v>
      </c>
      <c r="H4">
        <v>27.85</v>
      </c>
      <c r="I4" cm="1">
        <f t="array" ref="I4">_xlfn.SWITCH(TRIM(GGMP_Adult_2025_Week3[[#This Row],[Nat]]),"",0,"SKI",0,"SB",0.12,"TEL",0.09,"F",0.05,,0)</f>
        <v>0</v>
      </c>
      <c r="J4">
        <f>GGMP_Adult_2025_Week3[[#This Row],[Run T]]-(GGMP_Adult_2025_Week3[[#This Row],[Run T]]*GGMP_Adult_2025_Week3[[#This Row],[Handicap]])</f>
        <v>27.85</v>
      </c>
    </row>
    <row r="5" spans="1:10" x14ac:dyDescent="0.25">
      <c r="A5">
        <v>3</v>
      </c>
      <c r="B5">
        <v>28.5</v>
      </c>
      <c r="C5">
        <v>1</v>
      </c>
      <c r="D5" t="s">
        <v>55</v>
      </c>
      <c r="E5" t="s">
        <v>15</v>
      </c>
      <c r="F5" t="s">
        <v>0</v>
      </c>
      <c r="G5" t="s">
        <v>1</v>
      </c>
      <c r="H5">
        <v>28.5</v>
      </c>
      <c r="I5" cm="1">
        <f t="array" ref="I5">_xlfn.SWITCH(TRIM(GGMP_Adult_2025_Week3[[#This Row],[Nat]]),"",0,"SKI",0,"SB",0.12,"TEL",0.09,"F",0.05,,0)</f>
        <v>0</v>
      </c>
      <c r="J5">
        <f>GGMP_Adult_2025_Week3[[#This Row],[Run T]]-(GGMP_Adult_2025_Week3[[#This Row],[Run T]]*GGMP_Adult_2025_Week3[[#This Row],[Handicap]])</f>
        <v>28.5</v>
      </c>
    </row>
    <row r="6" spans="1:10" x14ac:dyDescent="0.25">
      <c r="A6">
        <v>3</v>
      </c>
      <c r="B6">
        <v>30.43</v>
      </c>
      <c r="C6">
        <v>2</v>
      </c>
      <c r="D6" t="s">
        <v>55</v>
      </c>
      <c r="E6" t="s">
        <v>15</v>
      </c>
      <c r="F6" t="s">
        <v>0</v>
      </c>
      <c r="G6" t="s">
        <v>1</v>
      </c>
      <c r="H6">
        <v>30.43</v>
      </c>
      <c r="I6" cm="1">
        <f t="array" ref="I6">_xlfn.SWITCH(TRIM(GGMP_Adult_2025_Week3[[#This Row],[Nat]]),"",0,"SKI",0,"SB",0.12,"TEL",0.09,"F",0.05,,0)</f>
        <v>0</v>
      </c>
      <c r="J6">
        <f>GGMP_Adult_2025_Week3[[#This Row],[Run T]]-(GGMP_Adult_2025_Week3[[#This Row],[Run T]]*GGMP_Adult_2025_Week3[[#This Row],[Handicap]])</f>
        <v>30.43</v>
      </c>
    </row>
    <row r="7" spans="1:10" x14ac:dyDescent="0.25">
      <c r="A7">
        <v>4</v>
      </c>
      <c r="B7">
        <v>32.130000000000003</v>
      </c>
      <c r="C7">
        <v>1</v>
      </c>
      <c r="D7" t="s">
        <v>47</v>
      </c>
      <c r="E7" t="s">
        <v>15</v>
      </c>
      <c r="F7" t="s">
        <v>0</v>
      </c>
      <c r="G7" t="s">
        <v>1</v>
      </c>
      <c r="H7">
        <v>32.130000000000003</v>
      </c>
      <c r="I7" cm="1">
        <f t="array" ref="I7">_xlfn.SWITCH(TRIM(GGMP_Adult_2025_Week3[[#This Row],[Nat]]),"",0,"SKI",0,"SB",0.12,"TEL",0.09,"F",0.05,,0)</f>
        <v>0</v>
      </c>
      <c r="J7">
        <f>GGMP_Adult_2025_Week3[[#This Row],[Run T]]-(GGMP_Adult_2025_Week3[[#This Row],[Run T]]*GGMP_Adult_2025_Week3[[#This Row],[Handicap]])</f>
        <v>32.130000000000003</v>
      </c>
    </row>
    <row r="8" spans="1:10" x14ac:dyDescent="0.25">
      <c r="A8">
        <v>9</v>
      </c>
      <c r="B8">
        <v>21.02</v>
      </c>
      <c r="C8">
        <v>2</v>
      </c>
      <c r="D8" t="s">
        <v>48</v>
      </c>
      <c r="E8" t="s">
        <v>16</v>
      </c>
      <c r="F8" t="s">
        <v>0</v>
      </c>
      <c r="G8" t="s">
        <v>1</v>
      </c>
      <c r="H8">
        <v>21.02</v>
      </c>
      <c r="I8" cm="1">
        <f t="array" ref="I8">_xlfn.SWITCH(TRIM(GGMP_Adult_2025_Week3[[#This Row],[Nat]]),"",0,"SKI",0,"SB",0.12,"TEL",0.09,"F",0.05,,0)</f>
        <v>0</v>
      </c>
      <c r="J8">
        <f>GGMP_Adult_2025_Week3[[#This Row],[Run T]]-(GGMP_Adult_2025_Week3[[#This Row],[Run T]]*GGMP_Adult_2025_Week3[[#This Row],[Handicap]])</f>
        <v>21.02</v>
      </c>
    </row>
    <row r="9" spans="1:10" x14ac:dyDescent="0.25">
      <c r="A9">
        <v>9</v>
      </c>
      <c r="B9">
        <v>21.73</v>
      </c>
      <c r="C9">
        <v>1</v>
      </c>
      <c r="D9" t="s">
        <v>48</v>
      </c>
      <c r="E9" t="s">
        <v>16</v>
      </c>
      <c r="F9" t="s">
        <v>0</v>
      </c>
      <c r="G9" t="s">
        <v>1</v>
      </c>
      <c r="H9">
        <v>21.73</v>
      </c>
      <c r="I9" cm="1">
        <f t="array" ref="I9">_xlfn.SWITCH(TRIM(GGMP_Adult_2025_Week3[[#This Row],[Nat]]),"",0,"SKI",0,"SB",0.12,"TEL",0.09,"F",0.05,,0)</f>
        <v>0</v>
      </c>
      <c r="J9">
        <f>GGMP_Adult_2025_Week3[[#This Row],[Run T]]-(GGMP_Adult_2025_Week3[[#This Row],[Run T]]*GGMP_Adult_2025_Week3[[#This Row],[Handicap]])</f>
        <v>21.73</v>
      </c>
    </row>
    <row r="10" spans="1:10" x14ac:dyDescent="0.25">
      <c r="A10">
        <v>8</v>
      </c>
      <c r="B10">
        <v>22.71</v>
      </c>
      <c r="C10">
        <v>2</v>
      </c>
      <c r="D10" t="s">
        <v>50</v>
      </c>
      <c r="E10" t="s">
        <v>16</v>
      </c>
      <c r="F10" t="s">
        <v>0</v>
      </c>
      <c r="G10" t="s">
        <v>1</v>
      </c>
      <c r="H10">
        <v>22.71</v>
      </c>
      <c r="I10" cm="1">
        <f t="array" ref="I10">_xlfn.SWITCH(TRIM(GGMP_Adult_2025_Week3[[#This Row],[Nat]]),"",0,"SKI",0,"SB",0.12,"TEL",0.09,"F",0.05,,0)</f>
        <v>0</v>
      </c>
      <c r="J10">
        <f>GGMP_Adult_2025_Week3[[#This Row],[Run T]]-(GGMP_Adult_2025_Week3[[#This Row],[Run T]]*GGMP_Adult_2025_Week3[[#This Row],[Handicap]])</f>
        <v>22.71</v>
      </c>
    </row>
    <row r="11" spans="1:10" x14ac:dyDescent="0.25">
      <c r="A11">
        <v>8</v>
      </c>
      <c r="B11">
        <v>22.75</v>
      </c>
      <c r="C11">
        <v>1</v>
      </c>
      <c r="D11" t="s">
        <v>50</v>
      </c>
      <c r="E11" t="s">
        <v>16</v>
      </c>
      <c r="F11" t="s">
        <v>0</v>
      </c>
      <c r="G11" t="s">
        <v>1</v>
      </c>
      <c r="H11">
        <v>22.75</v>
      </c>
      <c r="I11" cm="1">
        <f t="array" ref="I11">_xlfn.SWITCH(TRIM(GGMP_Adult_2025_Week3[[#This Row],[Nat]]),"",0,"SKI",0,"SB",0.12,"TEL",0.09,"F",0.05,,0)</f>
        <v>0</v>
      </c>
      <c r="J11">
        <f>GGMP_Adult_2025_Week3[[#This Row],[Run T]]-(GGMP_Adult_2025_Week3[[#This Row],[Run T]]*GGMP_Adult_2025_Week3[[#This Row],[Handicap]])</f>
        <v>22.75</v>
      </c>
    </row>
    <row r="12" spans="1:10" x14ac:dyDescent="0.25">
      <c r="A12">
        <v>7</v>
      </c>
      <c r="B12">
        <v>27.44</v>
      </c>
      <c r="C12">
        <v>2</v>
      </c>
      <c r="D12" t="s">
        <v>53</v>
      </c>
      <c r="E12" t="s">
        <v>16</v>
      </c>
      <c r="F12" t="s">
        <v>0</v>
      </c>
      <c r="G12" t="s">
        <v>1</v>
      </c>
      <c r="H12">
        <v>27.44</v>
      </c>
      <c r="I12" cm="1">
        <f t="array" ref="I12">_xlfn.SWITCH(TRIM(GGMP_Adult_2025_Week3[[#This Row],[Nat]]),"",0,"SKI",0,"SB",0.12,"TEL",0.09,"F",0.05,,0)</f>
        <v>0</v>
      </c>
      <c r="J12">
        <f>GGMP_Adult_2025_Week3[[#This Row],[Run T]]-(GGMP_Adult_2025_Week3[[#This Row],[Run T]]*GGMP_Adult_2025_Week3[[#This Row],[Handicap]])</f>
        <v>27.44</v>
      </c>
    </row>
    <row r="13" spans="1:10" x14ac:dyDescent="0.25">
      <c r="A13">
        <v>25</v>
      </c>
      <c r="B13">
        <v>31.29</v>
      </c>
      <c r="C13">
        <v>1</v>
      </c>
      <c r="D13" t="s">
        <v>62</v>
      </c>
      <c r="E13" t="s">
        <v>16</v>
      </c>
      <c r="F13" t="s">
        <v>0</v>
      </c>
      <c r="G13" t="s">
        <v>14</v>
      </c>
      <c r="H13">
        <v>31.29</v>
      </c>
      <c r="I13" cm="1">
        <f t="array" ref="I13">_xlfn.SWITCH(TRIM(GGMP_Adult_2025_Week3[[#This Row],[Nat]]),"",0,"SKI",0,"SB",0.12,"TEL",0.09,"F",0.05,,0)</f>
        <v>0.12</v>
      </c>
      <c r="J13">
        <f>GGMP_Adult_2025_Week3[[#This Row],[Run T]]-(GGMP_Adult_2025_Week3[[#This Row],[Run T]]*GGMP_Adult_2025_Week3[[#This Row],[Handicap]])</f>
        <v>27.5352</v>
      </c>
    </row>
    <row r="14" spans="1:10" x14ac:dyDescent="0.25">
      <c r="A14">
        <v>7</v>
      </c>
      <c r="B14">
        <v>27.54</v>
      </c>
      <c r="C14">
        <v>1</v>
      </c>
      <c r="D14" t="s">
        <v>53</v>
      </c>
      <c r="E14" t="s">
        <v>16</v>
      </c>
      <c r="F14" t="s">
        <v>0</v>
      </c>
      <c r="G14" t="s">
        <v>1</v>
      </c>
      <c r="H14">
        <v>27.54</v>
      </c>
      <c r="I14" cm="1">
        <f t="array" ref="I14">_xlfn.SWITCH(TRIM(GGMP_Adult_2025_Week3[[#This Row],[Nat]]),"",0,"SKI",0,"SB",0.12,"TEL",0.09,"F",0.05,,0)</f>
        <v>0</v>
      </c>
      <c r="J14">
        <f>GGMP_Adult_2025_Week3[[#This Row],[Run T]]-(GGMP_Adult_2025_Week3[[#This Row],[Run T]]*GGMP_Adult_2025_Week3[[#This Row],[Handicap]])</f>
        <v>27.54</v>
      </c>
    </row>
    <row r="15" spans="1:10" x14ac:dyDescent="0.25">
      <c r="A15">
        <v>25</v>
      </c>
      <c r="B15">
        <v>34.01</v>
      </c>
      <c r="C15">
        <v>2</v>
      </c>
      <c r="D15" t="s">
        <v>62</v>
      </c>
      <c r="E15" t="s">
        <v>16</v>
      </c>
      <c r="F15" t="s">
        <v>0</v>
      </c>
      <c r="G15" t="s">
        <v>14</v>
      </c>
      <c r="H15">
        <v>34.01</v>
      </c>
      <c r="I15" cm="1">
        <f t="array" ref="I15">_xlfn.SWITCH(TRIM(GGMP_Adult_2025_Week3[[#This Row],[Nat]]),"",0,"SKI",0,"SB",0.12,"TEL",0.09,"F",0.05,,0)</f>
        <v>0.12</v>
      </c>
      <c r="J15">
        <f>GGMP_Adult_2025_Week3[[#This Row],[Run T]]-(GGMP_Adult_2025_Week3[[#This Row],[Run T]]*GGMP_Adult_2025_Week3[[#This Row],[Handicap]])</f>
        <v>29.928799999999999</v>
      </c>
    </row>
    <row r="16" spans="1:10" x14ac:dyDescent="0.25">
      <c r="A16">
        <v>17</v>
      </c>
      <c r="B16">
        <v>22.21</v>
      </c>
      <c r="C16">
        <v>2</v>
      </c>
      <c r="D16" t="s">
        <v>49</v>
      </c>
      <c r="E16" t="s">
        <v>17</v>
      </c>
      <c r="F16" t="s">
        <v>0</v>
      </c>
      <c r="G16" t="s">
        <v>1</v>
      </c>
      <c r="H16">
        <v>22.21</v>
      </c>
      <c r="I16" cm="1">
        <f t="array" ref="I16">_xlfn.SWITCH(TRIM(GGMP_Adult_2025_Week3[[#This Row],[Nat]]),"",0,"SKI",0,"SB",0.12,"TEL",0.09,"F",0.05,,0)</f>
        <v>0</v>
      </c>
      <c r="J16">
        <f>GGMP_Adult_2025_Week3[[#This Row],[Run T]]-(GGMP_Adult_2025_Week3[[#This Row],[Run T]]*GGMP_Adult_2025_Week3[[#This Row],[Handicap]])</f>
        <v>22.21</v>
      </c>
    </row>
    <row r="17" spans="1:10" x14ac:dyDescent="0.25">
      <c r="A17">
        <v>17</v>
      </c>
      <c r="B17">
        <v>23.44</v>
      </c>
      <c r="C17">
        <v>1</v>
      </c>
      <c r="D17" t="s">
        <v>49</v>
      </c>
      <c r="E17" t="s">
        <v>17</v>
      </c>
      <c r="F17" t="s">
        <v>0</v>
      </c>
      <c r="G17" t="s">
        <v>1</v>
      </c>
      <c r="H17">
        <v>23.44</v>
      </c>
      <c r="I17" cm="1">
        <f t="array" ref="I17">_xlfn.SWITCH(TRIM(GGMP_Adult_2025_Week3[[#This Row],[Nat]]),"",0,"SKI",0,"SB",0.12,"TEL",0.09,"F",0.05,,0)</f>
        <v>0</v>
      </c>
      <c r="J17">
        <f>GGMP_Adult_2025_Week3[[#This Row],[Run T]]-(GGMP_Adult_2025_Week3[[#This Row],[Run T]]*GGMP_Adult_2025_Week3[[#This Row],[Handicap]])</f>
        <v>23.44</v>
      </c>
    </row>
    <row r="18" spans="1:10" x14ac:dyDescent="0.25">
      <c r="A18">
        <v>14</v>
      </c>
      <c r="B18">
        <v>28.92</v>
      </c>
      <c r="C18">
        <v>1</v>
      </c>
      <c r="D18" t="s">
        <v>58</v>
      </c>
      <c r="E18" t="s">
        <v>17</v>
      </c>
      <c r="F18" t="s">
        <v>0</v>
      </c>
      <c r="G18" t="s">
        <v>14</v>
      </c>
      <c r="H18">
        <v>28.92</v>
      </c>
      <c r="I18" cm="1">
        <f t="array" ref="I18">_xlfn.SWITCH(TRIM(GGMP_Adult_2025_Week3[[#This Row],[Nat]]),"",0,"SKI",0,"SB",0.12,"TEL",0.09,"F",0.05,,0)</f>
        <v>0.12</v>
      </c>
      <c r="J18">
        <f>GGMP_Adult_2025_Week3[[#This Row],[Run T]]-(GGMP_Adult_2025_Week3[[#This Row],[Run T]]*GGMP_Adult_2025_Week3[[#This Row],[Handicap]])</f>
        <v>25.4496</v>
      </c>
    </row>
    <row r="19" spans="1:10" x14ac:dyDescent="0.25">
      <c r="A19">
        <v>24</v>
      </c>
      <c r="B19">
        <v>29.92</v>
      </c>
      <c r="C19">
        <v>1</v>
      </c>
      <c r="D19" t="s">
        <v>60</v>
      </c>
      <c r="E19" t="s">
        <v>17</v>
      </c>
      <c r="F19" t="s">
        <v>0</v>
      </c>
      <c r="G19" t="s">
        <v>14</v>
      </c>
      <c r="H19">
        <v>29.92</v>
      </c>
      <c r="I19" cm="1">
        <f t="array" ref="I19">_xlfn.SWITCH(TRIM(GGMP_Adult_2025_Week3[[#This Row],[Nat]]),"",0,"SKI",0,"SB",0.12,"TEL",0.09,"F",0.05,,0)</f>
        <v>0.12</v>
      </c>
      <c r="J19">
        <f>GGMP_Adult_2025_Week3[[#This Row],[Run T]]-(GGMP_Adult_2025_Week3[[#This Row],[Run T]]*GGMP_Adult_2025_Week3[[#This Row],[Handicap]])</f>
        <v>26.329600000000003</v>
      </c>
    </row>
    <row r="20" spans="1:10" x14ac:dyDescent="0.25">
      <c r="A20">
        <v>16</v>
      </c>
      <c r="B20">
        <v>28.52</v>
      </c>
      <c r="C20">
        <v>2</v>
      </c>
      <c r="D20" t="s">
        <v>54</v>
      </c>
      <c r="E20" t="s">
        <v>17</v>
      </c>
      <c r="F20" t="s">
        <v>2</v>
      </c>
      <c r="G20" t="s">
        <v>13</v>
      </c>
      <c r="H20">
        <v>28.52</v>
      </c>
      <c r="I20" cm="1">
        <f t="array" ref="I20">_xlfn.SWITCH(TRIM(GGMP_Adult_2025_Week3[[#This Row],[Nat]]),"",0,"SKI",0,"SB",0.12,"TEL",0.09,"F",0.05,,0)</f>
        <v>0.05</v>
      </c>
      <c r="J20">
        <f>GGMP_Adult_2025_Week3[[#This Row],[Run T]]-(GGMP_Adult_2025_Week3[[#This Row],[Run T]]*GGMP_Adult_2025_Week3[[#This Row],[Handicap]])</f>
        <v>27.094000000000001</v>
      </c>
    </row>
    <row r="21" spans="1:10" x14ac:dyDescent="0.25">
      <c r="A21">
        <v>15</v>
      </c>
      <c r="B21">
        <v>30.98</v>
      </c>
      <c r="C21">
        <v>1</v>
      </c>
      <c r="D21" t="s">
        <v>78</v>
      </c>
      <c r="E21" t="s">
        <v>17</v>
      </c>
      <c r="F21" t="s">
        <v>0</v>
      </c>
      <c r="G21" t="s">
        <v>14</v>
      </c>
      <c r="H21">
        <v>30.98</v>
      </c>
      <c r="I21" cm="1">
        <f t="array" ref="I21">_xlfn.SWITCH(TRIM(GGMP_Adult_2025_Week3[[#This Row],[Nat]]),"",0,"SKI",0,"SB",0.12,"TEL",0.09,"F",0.05,,0)</f>
        <v>0.12</v>
      </c>
      <c r="J21">
        <f>GGMP_Adult_2025_Week3[[#This Row],[Run T]]-(GGMP_Adult_2025_Week3[[#This Row],[Run T]]*GGMP_Adult_2025_Week3[[#This Row],[Handicap]])</f>
        <v>27.2624</v>
      </c>
    </row>
    <row r="22" spans="1:10" x14ac:dyDescent="0.25">
      <c r="A22">
        <v>16</v>
      </c>
      <c r="B22">
        <v>29.41</v>
      </c>
      <c r="C22">
        <v>1</v>
      </c>
      <c r="D22" t="s">
        <v>54</v>
      </c>
      <c r="E22" t="s">
        <v>17</v>
      </c>
      <c r="F22" t="s">
        <v>2</v>
      </c>
      <c r="G22" t="s">
        <v>13</v>
      </c>
      <c r="H22">
        <v>29.41</v>
      </c>
      <c r="I22" cm="1">
        <f t="array" ref="I22">_xlfn.SWITCH(TRIM(GGMP_Adult_2025_Week3[[#This Row],[Nat]]),"",0,"SKI",0,"SB",0.12,"TEL",0.09,"F",0.05,,0)</f>
        <v>0.05</v>
      </c>
      <c r="J22">
        <f>GGMP_Adult_2025_Week3[[#This Row],[Run T]]-(GGMP_Adult_2025_Week3[[#This Row],[Run T]]*GGMP_Adult_2025_Week3[[#This Row],[Handicap]])</f>
        <v>27.939499999999999</v>
      </c>
    </row>
    <row r="23" spans="1:10" x14ac:dyDescent="0.25">
      <c r="A23">
        <v>22</v>
      </c>
      <c r="B23">
        <v>27.59</v>
      </c>
      <c r="C23">
        <v>1</v>
      </c>
      <c r="D23" t="s">
        <v>76</v>
      </c>
      <c r="E23" t="s">
        <v>18</v>
      </c>
      <c r="F23" t="s">
        <v>0</v>
      </c>
      <c r="G23" t="s">
        <v>14</v>
      </c>
      <c r="H23">
        <v>27.59</v>
      </c>
      <c r="I23" cm="1">
        <f t="array" ref="I23">_xlfn.SWITCH(TRIM(GGMP_Adult_2025_Week3[[#This Row],[Nat]]),"",0,"SKI",0,"SB",0.12,"TEL",0.09,"F",0.05,,0)</f>
        <v>0.12</v>
      </c>
      <c r="J23">
        <f>GGMP_Adult_2025_Week3[[#This Row],[Run T]]-(GGMP_Adult_2025_Week3[[#This Row],[Run T]]*GGMP_Adult_2025_Week3[[#This Row],[Handicap]])</f>
        <v>24.279199999999999</v>
      </c>
    </row>
    <row r="24" spans="1:10" x14ac:dyDescent="0.25">
      <c r="A24">
        <v>21</v>
      </c>
      <c r="B24">
        <v>24.5</v>
      </c>
      <c r="C24">
        <v>1</v>
      </c>
      <c r="D24" t="s">
        <v>52</v>
      </c>
      <c r="E24" t="s">
        <v>18</v>
      </c>
      <c r="F24" t="s">
        <v>0</v>
      </c>
      <c r="G24" t="s">
        <v>1</v>
      </c>
      <c r="H24">
        <v>24.5</v>
      </c>
      <c r="I24" cm="1">
        <f t="array" ref="I24">_xlfn.SWITCH(TRIM(GGMP_Adult_2025_Week3[[#This Row],[Nat]]),"",0,"SKI",0,"SB",0.12,"TEL",0.09,"F",0.05,,0)</f>
        <v>0</v>
      </c>
      <c r="J24">
        <f>GGMP_Adult_2025_Week3[[#This Row],[Run T]]-(GGMP_Adult_2025_Week3[[#This Row],[Run T]]*GGMP_Adult_2025_Week3[[#This Row],[Handicap]])</f>
        <v>24.5</v>
      </c>
    </row>
    <row r="25" spans="1:10" x14ac:dyDescent="0.25">
      <c r="A25">
        <v>21</v>
      </c>
      <c r="B25">
        <v>24.88</v>
      </c>
      <c r="C25">
        <v>2</v>
      </c>
      <c r="D25" t="s">
        <v>52</v>
      </c>
      <c r="E25" t="s">
        <v>18</v>
      </c>
      <c r="F25" t="s">
        <v>0</v>
      </c>
      <c r="G25" t="s">
        <v>1</v>
      </c>
      <c r="H25">
        <v>24.88</v>
      </c>
      <c r="I25" cm="1">
        <f t="array" ref="I25">_xlfn.SWITCH(TRIM(GGMP_Adult_2025_Week3[[#This Row],[Nat]]),"",0,"SKI",0,"SB",0.12,"TEL",0.09,"F",0.05,,0)</f>
        <v>0</v>
      </c>
      <c r="J25">
        <f>GGMP_Adult_2025_Week3[[#This Row],[Run T]]-(GGMP_Adult_2025_Week3[[#This Row],[Run T]]*GGMP_Adult_2025_Week3[[#This Row],[Handicap]])</f>
        <v>24.88</v>
      </c>
    </row>
    <row r="26" spans="1:10" x14ac:dyDescent="0.25">
      <c r="A26">
        <v>13</v>
      </c>
      <c r="B26">
        <v>29.15</v>
      </c>
      <c r="C26">
        <v>1</v>
      </c>
      <c r="D26" t="s">
        <v>59</v>
      </c>
      <c r="E26" t="s">
        <v>18</v>
      </c>
      <c r="F26" t="s">
        <v>0</v>
      </c>
      <c r="G26" t="s">
        <v>14</v>
      </c>
      <c r="H26">
        <v>29.15</v>
      </c>
      <c r="I26" cm="1">
        <f t="array" ref="I26">_xlfn.SWITCH(TRIM(GGMP_Adult_2025_Week3[[#This Row],[Nat]]),"",0,"SKI",0,"SB",0.12,"TEL",0.09,"F",0.05,,0)</f>
        <v>0.12</v>
      </c>
      <c r="J26">
        <f>GGMP_Adult_2025_Week3[[#This Row],[Run T]]-(GGMP_Adult_2025_Week3[[#This Row],[Run T]]*GGMP_Adult_2025_Week3[[#This Row],[Handicap]])</f>
        <v>25.651999999999997</v>
      </c>
    </row>
    <row r="27" spans="1:10" x14ac:dyDescent="0.25">
      <c r="A27">
        <v>13</v>
      </c>
      <c r="B27">
        <v>30.93</v>
      </c>
      <c r="C27">
        <v>2</v>
      </c>
      <c r="D27" t="s">
        <v>59</v>
      </c>
      <c r="E27" t="s">
        <v>18</v>
      </c>
      <c r="F27" t="s">
        <v>0</v>
      </c>
      <c r="G27" t="s">
        <v>14</v>
      </c>
      <c r="H27">
        <v>30.93</v>
      </c>
      <c r="I27" cm="1">
        <f t="array" ref="I27">_xlfn.SWITCH(TRIM(GGMP_Adult_2025_Week3[[#This Row],[Nat]]),"",0,"SKI",0,"SB",0.12,"TEL",0.09,"F",0.05,,0)</f>
        <v>0.12</v>
      </c>
      <c r="J27">
        <f>GGMP_Adult_2025_Week3[[#This Row],[Run T]]-(GGMP_Adult_2025_Week3[[#This Row],[Run T]]*GGMP_Adult_2025_Week3[[#This Row],[Handicap]])</f>
        <v>27.218399999999999</v>
      </c>
    </row>
    <row r="28" spans="1:10" x14ac:dyDescent="0.25">
      <c r="A28">
        <v>26</v>
      </c>
      <c r="B28">
        <v>32.71</v>
      </c>
      <c r="C28">
        <v>2</v>
      </c>
      <c r="D28" t="s">
        <v>79</v>
      </c>
      <c r="E28" t="s">
        <v>18</v>
      </c>
      <c r="F28" t="s">
        <v>2</v>
      </c>
      <c r="G28" t="s">
        <v>13</v>
      </c>
      <c r="H28">
        <v>32.71</v>
      </c>
      <c r="I28" cm="1">
        <f t="array" ref="I28">_xlfn.SWITCH(TRIM(GGMP_Adult_2025_Week3[[#This Row],[Nat]]),"",0,"SKI",0,"SB",0.12,"TEL",0.09,"F",0.05,,0)</f>
        <v>0.05</v>
      </c>
      <c r="J28">
        <f>GGMP_Adult_2025_Week3[[#This Row],[Run T]]-(GGMP_Adult_2025_Week3[[#This Row],[Run T]]*GGMP_Adult_2025_Week3[[#This Row],[Handicap]])</f>
        <v>31.0745</v>
      </c>
    </row>
    <row r="29" spans="1:10" x14ac:dyDescent="0.25">
      <c r="A29">
        <v>26</v>
      </c>
      <c r="B29">
        <v>33.47</v>
      </c>
      <c r="C29">
        <v>1</v>
      </c>
      <c r="D29" t="s">
        <v>79</v>
      </c>
      <c r="E29" t="s">
        <v>18</v>
      </c>
      <c r="F29" t="s">
        <v>2</v>
      </c>
      <c r="G29" t="s">
        <v>13</v>
      </c>
      <c r="H29">
        <v>33.47</v>
      </c>
      <c r="I29" cm="1">
        <f t="array" ref="I29">_xlfn.SWITCH(TRIM(GGMP_Adult_2025_Week3[[#This Row],[Nat]]),"",0,"SKI",0,"SB",0.12,"TEL",0.09,"F",0.05,,0)</f>
        <v>0.05</v>
      </c>
      <c r="J29">
        <f>GGMP_Adult_2025_Week3[[#This Row],[Run T]]-(GGMP_Adult_2025_Week3[[#This Row],[Run T]]*GGMP_Adult_2025_Week3[[#This Row],[Handicap]])</f>
        <v>31.796499999999998</v>
      </c>
    </row>
  </sheetData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21DB-4EB7-4CF0-BFA0-3B0073030307}">
  <sheetPr>
    <pageSetUpPr fitToPage="1"/>
  </sheetPr>
  <dimension ref="A1:J48"/>
  <sheetViews>
    <sheetView workbookViewId="0">
      <selection activeCell="G1" sqref="G1"/>
    </sheetView>
  </sheetViews>
  <sheetFormatPr defaultRowHeight="15" x14ac:dyDescent="0.25"/>
  <cols>
    <col min="1" max="1" width="7.5703125" bestFit="1" customWidth="1"/>
    <col min="2" max="2" width="7.7109375" bestFit="1" customWidth="1"/>
    <col min="3" max="3" width="6.85546875" bestFit="1" customWidth="1"/>
    <col min="4" max="4" width="16.42578125" bestFit="1" customWidth="1"/>
    <col min="5" max="5" width="18.28515625" bestFit="1" customWidth="1"/>
    <col min="6" max="6" width="6.5703125" bestFit="1" customWidth="1"/>
    <col min="7" max="7" width="6.42578125" bestFit="1" customWidth="1"/>
    <col min="8" max="8" width="8.28515625" bestFit="1" customWidth="1"/>
    <col min="9" max="9" width="11.7109375" bestFit="1" customWidth="1"/>
    <col min="10" max="10" width="20.28515625" bestFit="1" customWidth="1"/>
  </cols>
  <sheetData>
    <row r="1" spans="1:10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64</v>
      </c>
      <c r="J1" s="6" t="s">
        <v>65</v>
      </c>
    </row>
    <row r="2" spans="1:10" x14ac:dyDescent="0.25">
      <c r="A2">
        <v>6</v>
      </c>
      <c r="B2">
        <v>21.5</v>
      </c>
      <c r="C2">
        <v>1</v>
      </c>
      <c r="D2" t="s">
        <v>89</v>
      </c>
      <c r="E2" t="s">
        <v>15</v>
      </c>
      <c r="F2" t="s">
        <v>0</v>
      </c>
      <c r="G2" t="s">
        <v>1</v>
      </c>
      <c r="H2">
        <v>21.5</v>
      </c>
      <c r="I2" cm="1">
        <f t="array" ref="I2">_xlfn.SWITCH(TRIM(GGMP_Adult_2025_Week4[[#This Row],[Nat]]),"",0,"SKI",0,"SB",0.12,"TEL",0.09,"F",0.05,,0)</f>
        <v>0</v>
      </c>
      <c r="J2">
        <f>GGMP_Adult_2025_Week4[[#This Row],[Run T]]-(GGMP_Adult_2025_Week4[[#This Row],[Run T]]*GGMP_Adult_2025_Week4[[#This Row],[Handicap]])</f>
        <v>21.5</v>
      </c>
    </row>
    <row r="3" spans="1:10" x14ac:dyDescent="0.25">
      <c r="A3">
        <v>6</v>
      </c>
      <c r="B3">
        <v>21.75</v>
      </c>
      <c r="C3">
        <v>2</v>
      </c>
      <c r="D3" t="s">
        <v>89</v>
      </c>
      <c r="E3" t="s">
        <v>15</v>
      </c>
      <c r="F3" t="s">
        <v>0</v>
      </c>
      <c r="G3" t="s">
        <v>1</v>
      </c>
      <c r="H3">
        <v>21.75</v>
      </c>
      <c r="I3" cm="1">
        <f t="array" ref="I3">_xlfn.SWITCH(TRIM(GGMP_Adult_2025_Week4[[#This Row],[Nat]]),"",0,"SKI",0,"SB",0.12,"TEL",0.09,"F",0.05,,0)</f>
        <v>0</v>
      </c>
      <c r="J3">
        <f>GGMP_Adult_2025_Week4[[#This Row],[Run T]]-(GGMP_Adult_2025_Week4[[#This Row],[Run T]]*GGMP_Adult_2025_Week4[[#This Row],[Handicap]])</f>
        <v>21.75</v>
      </c>
    </row>
    <row r="4" spans="1:10" x14ac:dyDescent="0.25">
      <c r="A4">
        <v>5</v>
      </c>
      <c r="B4">
        <v>25.25</v>
      </c>
      <c r="C4">
        <v>2</v>
      </c>
      <c r="D4" t="s">
        <v>51</v>
      </c>
      <c r="E4" t="s">
        <v>15</v>
      </c>
      <c r="F4" t="s">
        <v>0</v>
      </c>
      <c r="G4" t="s">
        <v>1</v>
      </c>
      <c r="H4">
        <v>25.25</v>
      </c>
      <c r="I4" cm="1">
        <f t="array" ref="I4">_xlfn.SWITCH(TRIM(GGMP_Adult_2025_Week4[[#This Row],[Nat]]),"",0,"SKI",0,"SB",0.12,"TEL",0.09,"F",0.05,,0)</f>
        <v>0</v>
      </c>
      <c r="J4">
        <f>GGMP_Adult_2025_Week4[[#This Row],[Run T]]-(GGMP_Adult_2025_Week4[[#This Row],[Run T]]*GGMP_Adult_2025_Week4[[#This Row],[Handicap]])</f>
        <v>25.25</v>
      </c>
    </row>
    <row r="5" spans="1:10" x14ac:dyDescent="0.25">
      <c r="A5">
        <v>5</v>
      </c>
      <c r="B5">
        <v>26.12</v>
      </c>
      <c r="C5">
        <v>1</v>
      </c>
      <c r="D5" t="s">
        <v>51</v>
      </c>
      <c r="E5" t="s">
        <v>15</v>
      </c>
      <c r="F5" t="s">
        <v>0</v>
      </c>
      <c r="G5" t="s">
        <v>1</v>
      </c>
      <c r="H5">
        <v>26.12</v>
      </c>
      <c r="I5" cm="1">
        <f t="array" ref="I5">_xlfn.SWITCH(TRIM(GGMP_Adult_2025_Week4[[#This Row],[Nat]]),"",0,"SKI",0,"SB",0.12,"TEL",0.09,"F",0.05,,0)</f>
        <v>0</v>
      </c>
      <c r="J5">
        <f>GGMP_Adult_2025_Week4[[#This Row],[Run T]]-(GGMP_Adult_2025_Week4[[#This Row],[Run T]]*GGMP_Adult_2025_Week4[[#This Row],[Handicap]])</f>
        <v>26.12</v>
      </c>
    </row>
    <row r="6" spans="1:10" x14ac:dyDescent="0.25">
      <c r="A6">
        <v>1</v>
      </c>
      <c r="B6">
        <v>30.05</v>
      </c>
      <c r="C6">
        <v>2</v>
      </c>
      <c r="D6" t="s">
        <v>63</v>
      </c>
      <c r="E6" t="s">
        <v>15</v>
      </c>
      <c r="F6" t="s">
        <v>2</v>
      </c>
      <c r="G6" t="s">
        <v>13</v>
      </c>
      <c r="H6">
        <v>30.05</v>
      </c>
      <c r="I6" cm="1">
        <f t="array" ref="I6">_xlfn.SWITCH(TRIM(GGMP_Adult_2025_Week4[[#This Row],[Nat]]),"",0,"SKI",0,"SB",0.12,"TEL",0.09,"F",0.05,,0)</f>
        <v>0.05</v>
      </c>
      <c r="J6">
        <f>GGMP_Adult_2025_Week4[[#This Row],[Run T]]-(GGMP_Adult_2025_Week4[[#This Row],[Run T]]*GGMP_Adult_2025_Week4[[#This Row],[Handicap]])</f>
        <v>28.547499999999999</v>
      </c>
    </row>
    <row r="7" spans="1:10" x14ac:dyDescent="0.25">
      <c r="A7">
        <v>1</v>
      </c>
      <c r="B7">
        <v>31.22</v>
      </c>
      <c r="C7">
        <v>3</v>
      </c>
      <c r="D7" t="s">
        <v>63</v>
      </c>
      <c r="E7" t="s">
        <v>15</v>
      </c>
      <c r="F7" t="s">
        <v>2</v>
      </c>
      <c r="G7" t="s">
        <v>13</v>
      </c>
      <c r="H7">
        <v>31.22</v>
      </c>
      <c r="I7" cm="1">
        <f t="array" ref="I7">_xlfn.SWITCH(TRIM(GGMP_Adult_2025_Week4[[#This Row],[Nat]]),"",0,"SKI",0,"SB",0.12,"TEL",0.09,"F",0.05,,0)</f>
        <v>0.05</v>
      </c>
      <c r="J7">
        <f>GGMP_Adult_2025_Week4[[#This Row],[Run T]]-(GGMP_Adult_2025_Week4[[#This Row],[Run T]]*GGMP_Adult_2025_Week4[[#This Row],[Handicap]])</f>
        <v>29.658999999999999</v>
      </c>
    </row>
    <row r="8" spans="1:10" x14ac:dyDescent="0.25">
      <c r="A8">
        <v>1</v>
      </c>
      <c r="B8">
        <v>33.729999999999997</v>
      </c>
      <c r="C8">
        <v>1</v>
      </c>
      <c r="D8" t="s">
        <v>63</v>
      </c>
      <c r="E8" t="s">
        <v>15</v>
      </c>
      <c r="F8" t="s">
        <v>2</v>
      </c>
      <c r="G8" t="s">
        <v>13</v>
      </c>
      <c r="H8">
        <v>33.729999999999997</v>
      </c>
      <c r="I8" cm="1">
        <f t="array" ref="I8">_xlfn.SWITCH(TRIM(GGMP_Adult_2025_Week4[[#This Row],[Nat]]),"",0,"SKI",0,"SB",0.12,"TEL",0.09,"F",0.05,,0)</f>
        <v>0.05</v>
      </c>
      <c r="J8">
        <f>GGMP_Adult_2025_Week4[[#This Row],[Run T]]-(GGMP_Adult_2025_Week4[[#This Row],[Run T]]*GGMP_Adult_2025_Week4[[#This Row],[Handicap]])</f>
        <v>32.043499999999995</v>
      </c>
    </row>
    <row r="9" spans="1:10" x14ac:dyDescent="0.25">
      <c r="A9">
        <v>2</v>
      </c>
      <c r="B9">
        <v>37.39</v>
      </c>
      <c r="C9">
        <v>1</v>
      </c>
      <c r="D9" t="s">
        <v>80</v>
      </c>
      <c r="E9" t="s">
        <v>15</v>
      </c>
      <c r="F9" t="s">
        <v>2</v>
      </c>
      <c r="G9" t="s">
        <v>13</v>
      </c>
      <c r="H9">
        <v>37.39</v>
      </c>
      <c r="I9" cm="1">
        <f t="array" ref="I9">_xlfn.SWITCH(TRIM(GGMP_Adult_2025_Week4[[#This Row],[Nat]]),"",0,"SKI",0,"SB",0.12,"TEL",0.09,"F",0.05,,0)</f>
        <v>0.05</v>
      </c>
      <c r="J9">
        <f>GGMP_Adult_2025_Week4[[#This Row],[Run T]]-(GGMP_Adult_2025_Week4[[#This Row],[Run T]]*GGMP_Adult_2025_Week4[[#This Row],[Handicap]])</f>
        <v>35.520499999999998</v>
      </c>
    </row>
    <row r="10" spans="1:10" x14ac:dyDescent="0.25">
      <c r="A10">
        <v>2</v>
      </c>
      <c r="B10">
        <v>38.07</v>
      </c>
      <c r="C10">
        <v>2</v>
      </c>
      <c r="D10" t="s">
        <v>80</v>
      </c>
      <c r="E10" t="s">
        <v>15</v>
      </c>
      <c r="F10" t="s">
        <v>2</v>
      </c>
      <c r="G10" t="s">
        <v>13</v>
      </c>
      <c r="H10">
        <v>38.07</v>
      </c>
      <c r="I10" cm="1">
        <f t="array" ref="I10">_xlfn.SWITCH(TRIM(GGMP_Adult_2025_Week4[[#This Row],[Nat]]),"",0,"SKI",0,"SB",0.12,"TEL",0.09,"F",0.05,,0)</f>
        <v>0.05</v>
      </c>
      <c r="J10">
        <f>GGMP_Adult_2025_Week4[[#This Row],[Run T]]-(GGMP_Adult_2025_Week4[[#This Row],[Run T]]*GGMP_Adult_2025_Week4[[#This Row],[Handicap]])</f>
        <v>36.166499999999999</v>
      </c>
    </row>
    <row r="11" spans="1:10" x14ac:dyDescent="0.25">
      <c r="A11">
        <v>9</v>
      </c>
      <c r="B11">
        <v>20.68</v>
      </c>
      <c r="C11">
        <v>1</v>
      </c>
      <c r="D11" t="s">
        <v>48</v>
      </c>
      <c r="E11" t="s">
        <v>16</v>
      </c>
      <c r="F11" t="s">
        <v>0</v>
      </c>
      <c r="G11" t="s">
        <v>1</v>
      </c>
      <c r="H11">
        <v>20.68</v>
      </c>
      <c r="I11" cm="1">
        <f t="array" ref="I11">_xlfn.SWITCH(TRIM(GGMP_Adult_2025_Week4[[#This Row],[Nat]]),"",0,"SKI",0,"SB",0.12,"TEL",0.09,"F",0.05,,0)</f>
        <v>0</v>
      </c>
      <c r="J11">
        <f>GGMP_Adult_2025_Week4[[#This Row],[Run T]]-(GGMP_Adult_2025_Week4[[#This Row],[Run T]]*GGMP_Adult_2025_Week4[[#This Row],[Handicap]])</f>
        <v>20.68</v>
      </c>
    </row>
    <row r="12" spans="1:10" x14ac:dyDescent="0.25">
      <c r="A12">
        <v>9</v>
      </c>
      <c r="B12">
        <v>21.14</v>
      </c>
      <c r="C12">
        <v>2</v>
      </c>
      <c r="D12" t="s">
        <v>48</v>
      </c>
      <c r="E12" t="s">
        <v>16</v>
      </c>
      <c r="F12" t="s">
        <v>0</v>
      </c>
      <c r="G12" t="s">
        <v>1</v>
      </c>
      <c r="H12">
        <v>21.14</v>
      </c>
      <c r="I12" cm="1">
        <f t="array" ref="I12">_xlfn.SWITCH(TRIM(GGMP_Adult_2025_Week4[[#This Row],[Nat]]),"",0,"SKI",0,"SB",0.12,"TEL",0.09,"F",0.05,,0)</f>
        <v>0</v>
      </c>
      <c r="J12">
        <f>GGMP_Adult_2025_Week4[[#This Row],[Run T]]-(GGMP_Adult_2025_Week4[[#This Row],[Run T]]*GGMP_Adult_2025_Week4[[#This Row],[Handicap]])</f>
        <v>21.14</v>
      </c>
    </row>
    <row r="13" spans="1:10" x14ac:dyDescent="0.25">
      <c r="A13">
        <v>9</v>
      </c>
      <c r="B13">
        <v>22.18</v>
      </c>
      <c r="C13">
        <v>3</v>
      </c>
      <c r="D13" t="s">
        <v>48</v>
      </c>
      <c r="E13" t="s">
        <v>16</v>
      </c>
      <c r="F13" t="s">
        <v>0</v>
      </c>
      <c r="G13" t="s">
        <v>1</v>
      </c>
      <c r="H13">
        <v>22.18</v>
      </c>
      <c r="I13" cm="1">
        <f t="array" ref="I13">_xlfn.SWITCH(TRIM(GGMP_Adult_2025_Week4[[#This Row],[Nat]]),"",0,"SKI",0,"SB",0.12,"TEL",0.09,"F",0.05,,0)</f>
        <v>0</v>
      </c>
      <c r="J13">
        <f>GGMP_Adult_2025_Week4[[#This Row],[Run T]]-(GGMP_Adult_2025_Week4[[#This Row],[Run T]]*GGMP_Adult_2025_Week4[[#This Row],[Handicap]])</f>
        <v>22.18</v>
      </c>
    </row>
    <row r="14" spans="1:10" x14ac:dyDescent="0.25">
      <c r="A14">
        <v>8</v>
      </c>
      <c r="B14">
        <v>22.35</v>
      </c>
      <c r="C14">
        <v>1</v>
      </c>
      <c r="D14" t="s">
        <v>50</v>
      </c>
      <c r="E14" t="s">
        <v>16</v>
      </c>
      <c r="F14" t="s">
        <v>0</v>
      </c>
      <c r="G14" t="s">
        <v>1</v>
      </c>
      <c r="H14">
        <v>22.35</v>
      </c>
      <c r="I14" cm="1">
        <f t="array" ref="I14">_xlfn.SWITCH(TRIM(GGMP_Adult_2025_Week4[[#This Row],[Nat]]),"",0,"SKI",0,"SB",0.12,"TEL",0.09,"F",0.05,,0)</f>
        <v>0</v>
      </c>
      <c r="J14">
        <f>GGMP_Adult_2025_Week4[[#This Row],[Run T]]-(GGMP_Adult_2025_Week4[[#This Row],[Run T]]*GGMP_Adult_2025_Week4[[#This Row],[Handicap]])</f>
        <v>22.35</v>
      </c>
    </row>
    <row r="15" spans="1:10" x14ac:dyDescent="0.25">
      <c r="A15">
        <v>8</v>
      </c>
      <c r="B15">
        <v>22.61</v>
      </c>
      <c r="C15">
        <v>2</v>
      </c>
      <c r="D15" t="s">
        <v>50</v>
      </c>
      <c r="E15" t="s">
        <v>16</v>
      </c>
      <c r="F15" t="s">
        <v>0</v>
      </c>
      <c r="G15" t="s">
        <v>1</v>
      </c>
      <c r="H15">
        <v>22.61</v>
      </c>
      <c r="I15" cm="1">
        <f t="array" ref="I15">_xlfn.SWITCH(TRIM(GGMP_Adult_2025_Week4[[#This Row],[Nat]]),"",0,"SKI",0,"SB",0.12,"TEL",0.09,"F",0.05,,0)</f>
        <v>0</v>
      </c>
      <c r="J15">
        <f>GGMP_Adult_2025_Week4[[#This Row],[Run T]]-(GGMP_Adult_2025_Week4[[#This Row],[Run T]]*GGMP_Adult_2025_Week4[[#This Row],[Handicap]])</f>
        <v>22.61</v>
      </c>
    </row>
    <row r="16" spans="1:10" x14ac:dyDescent="0.25">
      <c r="A16">
        <v>10</v>
      </c>
      <c r="B16">
        <v>28.41</v>
      </c>
      <c r="C16">
        <v>2</v>
      </c>
      <c r="D16" t="s">
        <v>61</v>
      </c>
      <c r="E16" t="s">
        <v>16</v>
      </c>
      <c r="F16" t="s">
        <v>0</v>
      </c>
      <c r="G16" t="s">
        <v>3</v>
      </c>
      <c r="H16">
        <v>28.41</v>
      </c>
      <c r="I16" cm="1">
        <f t="array" ref="I16">_xlfn.SWITCH(TRIM(GGMP_Adult_2025_Week4[[#This Row],[Nat]]),"",0,"SKI",0,"SB",0.12,"TEL",0.09,"F",0.05,,0)</f>
        <v>0.09</v>
      </c>
      <c r="J16">
        <f>GGMP_Adult_2025_Week4[[#This Row],[Run T]]-(GGMP_Adult_2025_Week4[[#This Row],[Run T]]*GGMP_Adult_2025_Week4[[#This Row],[Handicap]])</f>
        <v>25.853100000000001</v>
      </c>
    </row>
    <row r="17" spans="1:10" x14ac:dyDescent="0.25">
      <c r="A17">
        <v>7</v>
      </c>
      <c r="B17">
        <v>27.05</v>
      </c>
      <c r="C17">
        <v>2</v>
      </c>
      <c r="D17" t="s">
        <v>53</v>
      </c>
      <c r="E17" t="s">
        <v>16</v>
      </c>
      <c r="F17" t="s">
        <v>0</v>
      </c>
      <c r="G17" t="s">
        <v>1</v>
      </c>
      <c r="H17">
        <v>27.05</v>
      </c>
      <c r="I17" cm="1">
        <f t="array" ref="I17">_xlfn.SWITCH(TRIM(GGMP_Adult_2025_Week4[[#This Row],[Nat]]),"",0,"SKI",0,"SB",0.12,"TEL",0.09,"F",0.05,,0)</f>
        <v>0</v>
      </c>
      <c r="J17">
        <f>GGMP_Adult_2025_Week4[[#This Row],[Run T]]-(GGMP_Adult_2025_Week4[[#This Row],[Run T]]*GGMP_Adult_2025_Week4[[#This Row],[Handicap]])</f>
        <v>27.05</v>
      </c>
    </row>
    <row r="18" spans="1:10" x14ac:dyDescent="0.25">
      <c r="A18">
        <v>7</v>
      </c>
      <c r="B18">
        <v>27.44</v>
      </c>
      <c r="C18">
        <v>1</v>
      </c>
      <c r="D18" t="s">
        <v>53</v>
      </c>
      <c r="E18" t="s">
        <v>16</v>
      </c>
      <c r="F18" t="s">
        <v>0</v>
      </c>
      <c r="G18" t="s">
        <v>1</v>
      </c>
      <c r="H18">
        <v>27.44</v>
      </c>
      <c r="I18" cm="1">
        <f t="array" ref="I18">_xlfn.SWITCH(TRIM(GGMP_Adult_2025_Week4[[#This Row],[Nat]]),"",0,"SKI",0,"SB",0.12,"TEL",0.09,"F",0.05,,0)</f>
        <v>0</v>
      </c>
      <c r="J18">
        <f>GGMP_Adult_2025_Week4[[#This Row],[Run T]]-(GGMP_Adult_2025_Week4[[#This Row],[Run T]]*GGMP_Adult_2025_Week4[[#This Row],[Handicap]])</f>
        <v>27.44</v>
      </c>
    </row>
    <row r="19" spans="1:10" x14ac:dyDescent="0.25">
      <c r="A19">
        <v>10</v>
      </c>
      <c r="B19">
        <v>30.94</v>
      </c>
      <c r="C19">
        <v>1</v>
      </c>
      <c r="D19" t="s">
        <v>61</v>
      </c>
      <c r="E19" t="s">
        <v>16</v>
      </c>
      <c r="F19" t="s">
        <v>0</v>
      </c>
      <c r="G19" t="s">
        <v>3</v>
      </c>
      <c r="H19">
        <v>30.94</v>
      </c>
      <c r="I19" cm="1">
        <f t="array" ref="I19">_xlfn.SWITCH(TRIM(GGMP_Adult_2025_Week4[[#This Row],[Nat]]),"",0,"SKI",0,"SB",0.12,"TEL",0.09,"F",0.05,,0)</f>
        <v>0.09</v>
      </c>
      <c r="J19">
        <f>GGMP_Adult_2025_Week4[[#This Row],[Run T]]-(GGMP_Adult_2025_Week4[[#This Row],[Run T]]*GGMP_Adult_2025_Week4[[#This Row],[Handicap]])</f>
        <v>28.1554</v>
      </c>
    </row>
    <row r="20" spans="1:10" x14ac:dyDescent="0.25">
      <c r="A20">
        <v>11</v>
      </c>
      <c r="B20">
        <v>28.47</v>
      </c>
      <c r="C20">
        <v>1</v>
      </c>
      <c r="D20" t="s">
        <v>57</v>
      </c>
      <c r="E20" t="s">
        <v>16</v>
      </c>
      <c r="F20" t="s">
        <v>0</v>
      </c>
      <c r="G20" t="s">
        <v>1</v>
      </c>
      <c r="H20">
        <v>28.47</v>
      </c>
      <c r="I20" cm="1">
        <f t="array" ref="I20">_xlfn.SWITCH(TRIM(GGMP_Adult_2025_Week4[[#This Row],[Nat]]),"",0,"SKI",0,"SB",0.12,"TEL",0.09,"F",0.05,,0)</f>
        <v>0</v>
      </c>
      <c r="J20">
        <f>GGMP_Adult_2025_Week4[[#This Row],[Run T]]-(GGMP_Adult_2025_Week4[[#This Row],[Run T]]*GGMP_Adult_2025_Week4[[#This Row],[Handicap]])</f>
        <v>28.47</v>
      </c>
    </row>
    <row r="21" spans="1:10" x14ac:dyDescent="0.25">
      <c r="A21">
        <v>10</v>
      </c>
      <c r="B21">
        <v>31.63</v>
      </c>
      <c r="C21">
        <v>3</v>
      </c>
      <c r="D21" t="s">
        <v>61</v>
      </c>
      <c r="E21" t="s">
        <v>16</v>
      </c>
      <c r="F21" t="s">
        <v>0</v>
      </c>
      <c r="G21" t="s">
        <v>3</v>
      </c>
      <c r="H21">
        <v>31.63</v>
      </c>
      <c r="I21" cm="1">
        <f t="array" ref="I21">_xlfn.SWITCH(TRIM(GGMP_Adult_2025_Week4[[#This Row],[Nat]]),"",0,"SKI",0,"SB",0.12,"TEL",0.09,"F",0.05,,0)</f>
        <v>0.09</v>
      </c>
      <c r="J21">
        <f>GGMP_Adult_2025_Week4[[#This Row],[Run T]]-(GGMP_Adult_2025_Week4[[#This Row],[Run T]]*GGMP_Adult_2025_Week4[[#This Row],[Handicap]])</f>
        <v>28.783300000000001</v>
      </c>
    </row>
    <row r="22" spans="1:10" x14ac:dyDescent="0.25">
      <c r="A22">
        <v>11</v>
      </c>
      <c r="B22">
        <v>29.57</v>
      </c>
      <c r="C22">
        <v>2</v>
      </c>
      <c r="D22" t="s">
        <v>57</v>
      </c>
      <c r="E22" t="s">
        <v>16</v>
      </c>
      <c r="F22" t="s">
        <v>0</v>
      </c>
      <c r="G22" t="s">
        <v>1</v>
      </c>
      <c r="H22">
        <v>29.57</v>
      </c>
      <c r="I22" cm="1">
        <f t="array" ref="I22">_xlfn.SWITCH(TRIM(GGMP_Adult_2025_Week4[[#This Row],[Nat]]),"",0,"SKI",0,"SB",0.12,"TEL",0.09,"F",0.05,,0)</f>
        <v>0</v>
      </c>
      <c r="J22">
        <f>GGMP_Adult_2025_Week4[[#This Row],[Run T]]-(GGMP_Adult_2025_Week4[[#This Row],[Run T]]*GGMP_Adult_2025_Week4[[#This Row],[Handicap]])</f>
        <v>29.57</v>
      </c>
    </row>
    <row r="23" spans="1:10" x14ac:dyDescent="0.25">
      <c r="A23">
        <v>17</v>
      </c>
      <c r="B23">
        <v>22.74</v>
      </c>
      <c r="C23">
        <v>2</v>
      </c>
      <c r="D23" t="s">
        <v>49</v>
      </c>
      <c r="E23" t="s">
        <v>17</v>
      </c>
      <c r="F23" t="s">
        <v>0</v>
      </c>
      <c r="G23" t="s">
        <v>1</v>
      </c>
      <c r="H23">
        <v>22.74</v>
      </c>
      <c r="I23" cm="1">
        <f t="array" ref="I23">_xlfn.SWITCH(TRIM(GGMP_Adult_2025_Week4[[#This Row],[Nat]]),"",0,"SKI",0,"SB",0.12,"TEL",0.09,"F",0.05,,0)</f>
        <v>0</v>
      </c>
      <c r="J23">
        <f>GGMP_Adult_2025_Week4[[#This Row],[Run T]]-(GGMP_Adult_2025_Week4[[#This Row],[Run T]]*GGMP_Adult_2025_Week4[[#This Row],[Handicap]])</f>
        <v>22.74</v>
      </c>
    </row>
    <row r="24" spans="1:10" x14ac:dyDescent="0.25">
      <c r="A24">
        <v>17</v>
      </c>
      <c r="B24">
        <v>22.74</v>
      </c>
      <c r="C24">
        <v>1</v>
      </c>
      <c r="D24" t="s">
        <v>49</v>
      </c>
      <c r="E24" t="s">
        <v>17</v>
      </c>
      <c r="F24" t="s">
        <v>0</v>
      </c>
      <c r="G24" t="s">
        <v>1</v>
      </c>
      <c r="H24">
        <v>22.74</v>
      </c>
      <c r="I24" cm="1">
        <f t="array" ref="I24">_xlfn.SWITCH(TRIM(GGMP_Adult_2025_Week4[[#This Row],[Nat]]),"",0,"SKI",0,"SB",0.12,"TEL",0.09,"F",0.05,,0)</f>
        <v>0</v>
      </c>
      <c r="J24">
        <f>GGMP_Adult_2025_Week4[[#This Row],[Run T]]-(GGMP_Adult_2025_Week4[[#This Row],[Run T]]*GGMP_Adult_2025_Week4[[#This Row],[Handicap]])</f>
        <v>22.74</v>
      </c>
    </row>
    <row r="25" spans="1:10" x14ac:dyDescent="0.25">
      <c r="A25">
        <v>24</v>
      </c>
      <c r="B25">
        <v>28.75</v>
      </c>
      <c r="C25">
        <v>1</v>
      </c>
      <c r="D25" t="s">
        <v>60</v>
      </c>
      <c r="E25" t="s">
        <v>17</v>
      </c>
      <c r="F25" t="s">
        <v>0</v>
      </c>
      <c r="G25" t="s">
        <v>14</v>
      </c>
      <c r="H25">
        <v>28.75</v>
      </c>
      <c r="I25" cm="1">
        <f t="array" ref="I25">_xlfn.SWITCH(TRIM(GGMP_Adult_2025_Week4[[#This Row],[Nat]]),"",0,"SKI",0,"SB",0.12,"TEL",0.09,"F",0.05,,0)</f>
        <v>0.12</v>
      </c>
      <c r="J25">
        <f>GGMP_Adult_2025_Week4[[#This Row],[Run T]]-(GGMP_Adult_2025_Week4[[#This Row],[Run T]]*GGMP_Adult_2025_Week4[[#This Row],[Handicap]])</f>
        <v>25.3</v>
      </c>
    </row>
    <row r="26" spans="1:10" x14ac:dyDescent="0.25">
      <c r="A26">
        <v>24</v>
      </c>
      <c r="B26">
        <v>28.83</v>
      </c>
      <c r="C26">
        <v>2</v>
      </c>
      <c r="D26" t="s">
        <v>60</v>
      </c>
      <c r="E26" t="s">
        <v>17</v>
      </c>
      <c r="F26" t="s">
        <v>0</v>
      </c>
      <c r="G26" t="s">
        <v>14</v>
      </c>
      <c r="H26">
        <v>28.83</v>
      </c>
      <c r="I26" cm="1">
        <f t="array" ref="I26">_xlfn.SWITCH(TRIM(GGMP_Adult_2025_Week4[[#This Row],[Nat]]),"",0,"SKI",0,"SB",0.12,"TEL",0.09,"F",0.05,,0)</f>
        <v>0.12</v>
      </c>
      <c r="J26">
        <f>GGMP_Adult_2025_Week4[[#This Row],[Run T]]-(GGMP_Adult_2025_Week4[[#This Row],[Run T]]*GGMP_Adult_2025_Week4[[#This Row],[Handicap]])</f>
        <v>25.3704</v>
      </c>
    </row>
    <row r="27" spans="1:10" x14ac:dyDescent="0.25">
      <c r="A27">
        <v>23</v>
      </c>
      <c r="B27">
        <v>29.35</v>
      </c>
      <c r="C27">
        <v>1</v>
      </c>
      <c r="D27" t="s">
        <v>56</v>
      </c>
      <c r="E27" t="s">
        <v>17</v>
      </c>
      <c r="F27" t="s">
        <v>0</v>
      </c>
      <c r="G27" t="s">
        <v>14</v>
      </c>
      <c r="H27">
        <v>29.35</v>
      </c>
      <c r="I27" cm="1">
        <f t="array" ref="I27">_xlfn.SWITCH(TRIM(GGMP_Adult_2025_Week4[[#This Row],[Nat]]),"",0,"SKI",0,"SB",0.12,"TEL",0.09,"F",0.05,,0)</f>
        <v>0.12</v>
      </c>
      <c r="J27">
        <f>GGMP_Adult_2025_Week4[[#This Row],[Run T]]-(GGMP_Adult_2025_Week4[[#This Row],[Run T]]*GGMP_Adult_2025_Week4[[#This Row],[Handicap]])</f>
        <v>25.828000000000003</v>
      </c>
    </row>
    <row r="28" spans="1:10" x14ac:dyDescent="0.25">
      <c r="A28">
        <v>23</v>
      </c>
      <c r="B28">
        <v>29.7</v>
      </c>
      <c r="C28">
        <v>2</v>
      </c>
      <c r="D28" t="s">
        <v>56</v>
      </c>
      <c r="E28" t="s">
        <v>17</v>
      </c>
      <c r="F28" t="s">
        <v>0</v>
      </c>
      <c r="G28" t="s">
        <v>14</v>
      </c>
      <c r="H28">
        <v>29.7</v>
      </c>
      <c r="I28" cm="1">
        <f t="array" ref="I28">_xlfn.SWITCH(TRIM(GGMP_Adult_2025_Week4[[#This Row],[Nat]]),"",0,"SKI",0,"SB",0.12,"TEL",0.09,"F",0.05,,0)</f>
        <v>0.12</v>
      </c>
      <c r="J28">
        <f>GGMP_Adult_2025_Week4[[#This Row],[Run T]]-(GGMP_Adult_2025_Week4[[#This Row],[Run T]]*GGMP_Adult_2025_Week4[[#This Row],[Handicap]])</f>
        <v>26.135999999999999</v>
      </c>
    </row>
    <row r="29" spans="1:10" x14ac:dyDescent="0.25">
      <c r="A29">
        <v>15</v>
      </c>
      <c r="B29">
        <v>31.09</v>
      </c>
      <c r="C29">
        <v>1</v>
      </c>
      <c r="D29" t="s">
        <v>78</v>
      </c>
      <c r="E29" t="s">
        <v>17</v>
      </c>
      <c r="F29" t="s">
        <v>0</v>
      </c>
      <c r="G29" t="s">
        <v>14</v>
      </c>
      <c r="H29">
        <v>31.09</v>
      </c>
      <c r="I29" cm="1">
        <f t="array" ref="I29">_xlfn.SWITCH(TRIM(GGMP_Adult_2025_Week4[[#This Row],[Nat]]),"",0,"SKI",0,"SB",0.12,"TEL",0.09,"F",0.05,,0)</f>
        <v>0.12</v>
      </c>
      <c r="J29">
        <f>GGMP_Adult_2025_Week4[[#This Row],[Run T]]-(GGMP_Adult_2025_Week4[[#This Row],[Run T]]*GGMP_Adult_2025_Week4[[#This Row],[Handicap]])</f>
        <v>27.359200000000001</v>
      </c>
    </row>
    <row r="30" spans="1:10" x14ac:dyDescent="0.25">
      <c r="A30">
        <v>15</v>
      </c>
      <c r="B30">
        <v>32.520000000000003</v>
      </c>
      <c r="C30">
        <v>2</v>
      </c>
      <c r="D30" t="s">
        <v>78</v>
      </c>
      <c r="E30" t="s">
        <v>17</v>
      </c>
      <c r="F30" t="s">
        <v>0</v>
      </c>
      <c r="G30" t="s">
        <v>14</v>
      </c>
      <c r="H30">
        <v>32.520000000000003</v>
      </c>
      <c r="I30" cm="1">
        <f t="array" ref="I30">_xlfn.SWITCH(TRIM(GGMP_Adult_2025_Week4[[#This Row],[Nat]]),"",0,"SKI",0,"SB",0.12,"TEL",0.09,"F",0.05,,0)</f>
        <v>0.12</v>
      </c>
      <c r="J30">
        <f>GGMP_Adult_2025_Week4[[#This Row],[Run T]]-(GGMP_Adult_2025_Week4[[#This Row],[Run T]]*GGMP_Adult_2025_Week4[[#This Row],[Handicap]])</f>
        <v>28.617600000000003</v>
      </c>
    </row>
    <row r="31" spans="1:10" x14ac:dyDescent="0.25">
      <c r="A31">
        <v>27</v>
      </c>
      <c r="B31">
        <v>21.91</v>
      </c>
      <c r="C31">
        <v>2</v>
      </c>
      <c r="D31" t="s">
        <v>90</v>
      </c>
      <c r="E31" t="s">
        <v>85</v>
      </c>
      <c r="F31" t="s">
        <v>0</v>
      </c>
      <c r="G31" t="s">
        <v>1</v>
      </c>
      <c r="H31">
        <v>21.91</v>
      </c>
      <c r="I31" cm="1">
        <f t="array" ref="I31">_xlfn.SWITCH(TRIM(GGMP_Adult_2025_Week4[[#This Row],[Nat]]),"",0,"SKI",0,"SB",0.12,"TEL",0.09,"F",0.05,,0)</f>
        <v>0</v>
      </c>
      <c r="J31">
        <f>GGMP_Adult_2025_Week4[[#This Row],[Run T]]-(GGMP_Adult_2025_Week4[[#This Row],[Run T]]*GGMP_Adult_2025_Week4[[#This Row],[Handicap]])</f>
        <v>21.91</v>
      </c>
    </row>
    <row r="32" spans="1:10" x14ac:dyDescent="0.25">
      <c r="A32">
        <v>27</v>
      </c>
      <c r="B32">
        <v>22.03</v>
      </c>
      <c r="C32">
        <v>1</v>
      </c>
      <c r="D32" t="s">
        <v>90</v>
      </c>
      <c r="E32" t="s">
        <v>85</v>
      </c>
      <c r="F32" t="s">
        <v>0</v>
      </c>
      <c r="G32" t="s">
        <v>1</v>
      </c>
      <c r="H32">
        <v>22.03</v>
      </c>
      <c r="I32" cm="1">
        <f t="array" ref="I32">_xlfn.SWITCH(TRIM(GGMP_Adult_2025_Week4[[#This Row],[Nat]]),"",0,"SKI",0,"SB",0.12,"TEL",0.09,"F",0.05,,0)</f>
        <v>0</v>
      </c>
      <c r="J32">
        <f>GGMP_Adult_2025_Week4[[#This Row],[Run T]]-(GGMP_Adult_2025_Week4[[#This Row],[Run T]]*GGMP_Adult_2025_Week4[[#This Row],[Handicap]])</f>
        <v>22.03</v>
      </c>
    </row>
    <row r="33" spans="1:10" x14ac:dyDescent="0.25">
      <c r="A33">
        <v>28</v>
      </c>
      <c r="B33">
        <v>26.29</v>
      </c>
      <c r="C33">
        <v>1</v>
      </c>
      <c r="D33" t="s">
        <v>93</v>
      </c>
      <c r="E33" t="s">
        <v>85</v>
      </c>
      <c r="F33" t="s">
        <v>0</v>
      </c>
      <c r="G33" t="s">
        <v>14</v>
      </c>
      <c r="H33">
        <v>26.29</v>
      </c>
      <c r="I33" cm="1">
        <f t="array" ref="I33">_xlfn.SWITCH(TRIM(GGMP_Adult_2025_Week4[[#This Row],[Nat]]),"",0,"SKI",0,"SB",0.12,"TEL",0.09,"F",0.05,,0)</f>
        <v>0.12</v>
      </c>
      <c r="J33">
        <f>GGMP_Adult_2025_Week4[[#This Row],[Run T]]-(GGMP_Adult_2025_Week4[[#This Row],[Run T]]*GGMP_Adult_2025_Week4[[#This Row],[Handicap]])</f>
        <v>23.135199999999998</v>
      </c>
    </row>
    <row r="34" spans="1:10" x14ac:dyDescent="0.25">
      <c r="A34">
        <v>28</v>
      </c>
      <c r="B34">
        <v>26.41</v>
      </c>
      <c r="C34">
        <v>2</v>
      </c>
      <c r="D34" t="s">
        <v>93</v>
      </c>
      <c r="E34" t="s">
        <v>85</v>
      </c>
      <c r="F34" t="s">
        <v>0</v>
      </c>
      <c r="G34" t="s">
        <v>14</v>
      </c>
      <c r="H34">
        <v>26.41</v>
      </c>
      <c r="I34" cm="1">
        <f t="array" ref="I34">_xlfn.SWITCH(TRIM(GGMP_Adult_2025_Week4[[#This Row],[Nat]]),"",0,"SKI",0,"SB",0.12,"TEL",0.09,"F",0.05,,0)</f>
        <v>0.12</v>
      </c>
      <c r="J34">
        <f>GGMP_Adult_2025_Week4[[#This Row],[Run T]]-(GGMP_Adult_2025_Week4[[#This Row],[Run T]]*GGMP_Adult_2025_Week4[[#This Row],[Handicap]])</f>
        <v>23.2408</v>
      </c>
    </row>
    <row r="35" spans="1:10" x14ac:dyDescent="0.25">
      <c r="A35">
        <v>29</v>
      </c>
      <c r="B35">
        <v>25.15</v>
      </c>
      <c r="C35">
        <v>1</v>
      </c>
      <c r="D35" t="s">
        <v>92</v>
      </c>
      <c r="E35" t="s">
        <v>85</v>
      </c>
      <c r="F35" t="s">
        <v>2</v>
      </c>
      <c r="G35" t="s">
        <v>13</v>
      </c>
      <c r="H35">
        <v>25.15</v>
      </c>
      <c r="I35" cm="1">
        <f t="array" ref="I35">_xlfn.SWITCH(TRIM(GGMP_Adult_2025_Week4[[#This Row],[Nat]]),"",0,"SKI",0,"SB",0.12,"TEL",0.09,"F",0.05,,0)</f>
        <v>0.05</v>
      </c>
      <c r="J35">
        <f>GGMP_Adult_2025_Week4[[#This Row],[Run T]]-(GGMP_Adult_2025_Week4[[#This Row],[Run T]]*GGMP_Adult_2025_Week4[[#This Row],[Handicap]])</f>
        <v>23.892499999999998</v>
      </c>
    </row>
    <row r="36" spans="1:10" x14ac:dyDescent="0.25">
      <c r="A36">
        <v>30</v>
      </c>
      <c r="B36">
        <v>23.94</v>
      </c>
      <c r="C36">
        <v>1</v>
      </c>
      <c r="D36" t="s">
        <v>91</v>
      </c>
      <c r="E36" t="s">
        <v>85</v>
      </c>
      <c r="F36" t="s">
        <v>0</v>
      </c>
      <c r="G36" t="s">
        <v>1</v>
      </c>
      <c r="H36">
        <v>23.94</v>
      </c>
      <c r="I36" cm="1">
        <f t="array" ref="I36">_xlfn.SWITCH(TRIM(GGMP_Adult_2025_Week4[[#This Row],[Nat]]),"",0,"SKI",0,"SB",0.12,"TEL",0.09,"F",0.05,,0)</f>
        <v>0</v>
      </c>
      <c r="J36">
        <f>GGMP_Adult_2025_Week4[[#This Row],[Run T]]-(GGMP_Adult_2025_Week4[[#This Row],[Run T]]*GGMP_Adult_2025_Week4[[#This Row],[Handicap]])</f>
        <v>23.94</v>
      </c>
    </row>
    <row r="37" spans="1:10" x14ac:dyDescent="0.25">
      <c r="A37">
        <v>29</v>
      </c>
      <c r="B37">
        <v>26.17</v>
      </c>
      <c r="C37">
        <v>2</v>
      </c>
      <c r="D37" t="s">
        <v>92</v>
      </c>
      <c r="E37" t="s">
        <v>85</v>
      </c>
      <c r="F37" t="s">
        <v>2</v>
      </c>
      <c r="G37" t="s">
        <v>13</v>
      </c>
      <c r="H37">
        <v>26.17</v>
      </c>
      <c r="I37" cm="1">
        <f t="array" ref="I37">_xlfn.SWITCH(TRIM(GGMP_Adult_2025_Week4[[#This Row],[Nat]]),"",0,"SKI",0,"SB",0.12,"TEL",0.09,"F",0.05,,0)</f>
        <v>0.05</v>
      </c>
      <c r="J37">
        <f>GGMP_Adult_2025_Week4[[#This Row],[Run T]]-(GGMP_Adult_2025_Week4[[#This Row],[Run T]]*GGMP_Adult_2025_Week4[[#This Row],[Handicap]])</f>
        <v>24.861500000000003</v>
      </c>
    </row>
    <row r="38" spans="1:10" x14ac:dyDescent="0.25">
      <c r="A38">
        <v>29</v>
      </c>
      <c r="B38">
        <v>27.14</v>
      </c>
      <c r="C38">
        <v>4</v>
      </c>
      <c r="D38" t="s">
        <v>92</v>
      </c>
      <c r="E38" t="s">
        <v>85</v>
      </c>
      <c r="F38" t="s">
        <v>2</v>
      </c>
      <c r="G38" t="s">
        <v>13</v>
      </c>
      <c r="H38">
        <v>27.14</v>
      </c>
      <c r="I38" cm="1">
        <f t="array" ref="I38">_xlfn.SWITCH(TRIM(GGMP_Adult_2025_Week4[[#This Row],[Nat]]),"",0,"SKI",0,"SB",0.12,"TEL",0.09,"F",0.05,,0)</f>
        <v>0.05</v>
      </c>
      <c r="J38">
        <f>GGMP_Adult_2025_Week4[[#This Row],[Run T]]-(GGMP_Adult_2025_Week4[[#This Row],[Run T]]*GGMP_Adult_2025_Week4[[#This Row],[Handicap]])</f>
        <v>25.783000000000001</v>
      </c>
    </row>
    <row r="39" spans="1:10" x14ac:dyDescent="0.25">
      <c r="A39">
        <v>29</v>
      </c>
      <c r="B39">
        <v>27.19</v>
      </c>
      <c r="C39">
        <v>3</v>
      </c>
      <c r="D39" t="s">
        <v>92</v>
      </c>
      <c r="E39" t="s">
        <v>85</v>
      </c>
      <c r="F39" t="s">
        <v>2</v>
      </c>
      <c r="G39" t="s">
        <v>13</v>
      </c>
      <c r="H39">
        <v>27.19</v>
      </c>
      <c r="I39" cm="1">
        <f t="array" ref="I39">_xlfn.SWITCH(TRIM(GGMP_Adult_2025_Week4[[#This Row],[Nat]]),"",0,"SKI",0,"SB",0.12,"TEL",0.09,"F",0.05,,0)</f>
        <v>0.05</v>
      </c>
      <c r="J39">
        <f>GGMP_Adult_2025_Week4[[#This Row],[Run T]]-(GGMP_Adult_2025_Week4[[#This Row],[Run T]]*GGMP_Adult_2025_Week4[[#This Row],[Handicap]])</f>
        <v>25.830500000000001</v>
      </c>
    </row>
    <row r="40" spans="1:10" x14ac:dyDescent="0.25">
      <c r="A40">
        <v>27</v>
      </c>
      <c r="B40">
        <v>25.89</v>
      </c>
      <c r="C40">
        <v>3</v>
      </c>
      <c r="D40" t="s">
        <v>90</v>
      </c>
      <c r="E40" t="s">
        <v>85</v>
      </c>
      <c r="F40" t="s">
        <v>0</v>
      </c>
      <c r="G40" t="s">
        <v>1</v>
      </c>
      <c r="H40">
        <v>25.89</v>
      </c>
      <c r="I40" cm="1">
        <f t="array" ref="I40">_xlfn.SWITCH(TRIM(GGMP_Adult_2025_Week4[[#This Row],[Nat]]),"",0,"SKI",0,"SB",0.12,"TEL",0.09,"F",0.05,,0)</f>
        <v>0</v>
      </c>
      <c r="J40">
        <f>GGMP_Adult_2025_Week4[[#This Row],[Run T]]-(GGMP_Adult_2025_Week4[[#This Row],[Run T]]*GGMP_Adult_2025_Week4[[#This Row],[Handicap]])</f>
        <v>25.89</v>
      </c>
    </row>
    <row r="41" spans="1:10" x14ac:dyDescent="0.25">
      <c r="A41">
        <v>21</v>
      </c>
      <c r="B41">
        <v>24.08</v>
      </c>
      <c r="C41">
        <v>1</v>
      </c>
      <c r="D41" t="s">
        <v>52</v>
      </c>
      <c r="E41" t="s">
        <v>18</v>
      </c>
      <c r="F41" t="s">
        <v>0</v>
      </c>
      <c r="G41" t="s">
        <v>1</v>
      </c>
      <c r="H41">
        <v>24.08</v>
      </c>
      <c r="I41" cm="1">
        <f t="array" ref="I41">_xlfn.SWITCH(TRIM(GGMP_Adult_2025_Week4[[#This Row],[Nat]]),"",0,"SKI",0,"SB",0.12,"TEL",0.09,"F",0.05,,0)</f>
        <v>0</v>
      </c>
      <c r="J41">
        <f>GGMP_Adult_2025_Week4[[#This Row],[Run T]]-(GGMP_Adult_2025_Week4[[#This Row],[Run T]]*GGMP_Adult_2025_Week4[[#This Row],[Handicap]])</f>
        <v>24.08</v>
      </c>
    </row>
    <row r="42" spans="1:10" x14ac:dyDescent="0.25">
      <c r="A42">
        <v>22</v>
      </c>
      <c r="B42">
        <v>27.86</v>
      </c>
      <c r="C42">
        <v>2</v>
      </c>
      <c r="D42" t="s">
        <v>76</v>
      </c>
      <c r="E42" t="s">
        <v>18</v>
      </c>
      <c r="F42" t="s">
        <v>0</v>
      </c>
      <c r="G42" t="s">
        <v>14</v>
      </c>
      <c r="H42">
        <v>27.86</v>
      </c>
      <c r="I42" cm="1">
        <f t="array" ref="I42">_xlfn.SWITCH(TRIM(GGMP_Adult_2025_Week4[[#This Row],[Nat]]),"",0,"SKI",0,"SB",0.12,"TEL",0.09,"F",0.05,,0)</f>
        <v>0.12</v>
      </c>
      <c r="J42">
        <f>GGMP_Adult_2025_Week4[[#This Row],[Run T]]-(GGMP_Adult_2025_Week4[[#This Row],[Run T]]*GGMP_Adult_2025_Week4[[#This Row],[Handicap]])</f>
        <v>24.5168</v>
      </c>
    </row>
    <row r="43" spans="1:10" x14ac:dyDescent="0.25">
      <c r="A43">
        <v>21</v>
      </c>
      <c r="B43">
        <v>24.97</v>
      </c>
      <c r="C43">
        <v>2</v>
      </c>
      <c r="D43" t="s">
        <v>52</v>
      </c>
      <c r="E43" t="s">
        <v>18</v>
      </c>
      <c r="F43" t="s">
        <v>0</v>
      </c>
      <c r="G43" t="s">
        <v>1</v>
      </c>
      <c r="H43">
        <v>24.97</v>
      </c>
      <c r="I43" cm="1">
        <f t="array" ref="I43">_xlfn.SWITCH(TRIM(GGMP_Adult_2025_Week4[[#This Row],[Nat]]),"",0,"SKI",0,"SB",0.12,"TEL",0.09,"F",0.05,,0)</f>
        <v>0</v>
      </c>
      <c r="J43">
        <f>GGMP_Adult_2025_Week4[[#This Row],[Run T]]-(GGMP_Adult_2025_Week4[[#This Row],[Run T]]*GGMP_Adult_2025_Week4[[#This Row],[Handicap]])</f>
        <v>24.97</v>
      </c>
    </row>
    <row r="44" spans="1:10" x14ac:dyDescent="0.25">
      <c r="A44">
        <v>22</v>
      </c>
      <c r="B44">
        <v>28.91</v>
      </c>
      <c r="C44">
        <v>1</v>
      </c>
      <c r="D44" t="s">
        <v>76</v>
      </c>
      <c r="E44" t="s">
        <v>18</v>
      </c>
      <c r="F44" t="s">
        <v>0</v>
      </c>
      <c r="G44" t="s">
        <v>14</v>
      </c>
      <c r="H44">
        <v>28.91</v>
      </c>
      <c r="I44" cm="1">
        <f t="array" ref="I44">_xlfn.SWITCH(TRIM(GGMP_Adult_2025_Week4[[#This Row],[Nat]]),"",0,"SKI",0,"SB",0.12,"TEL",0.09,"F",0.05,,0)</f>
        <v>0.12</v>
      </c>
      <c r="J44">
        <f>GGMP_Adult_2025_Week4[[#This Row],[Run T]]-(GGMP_Adult_2025_Week4[[#This Row],[Run T]]*GGMP_Adult_2025_Week4[[#This Row],[Handicap]])</f>
        <v>25.440799999999999</v>
      </c>
    </row>
    <row r="45" spans="1:10" x14ac:dyDescent="0.25">
      <c r="A45">
        <v>12</v>
      </c>
      <c r="B45">
        <v>28.44</v>
      </c>
      <c r="C45">
        <v>1</v>
      </c>
      <c r="D45" t="s">
        <v>77</v>
      </c>
      <c r="E45" t="s">
        <v>18</v>
      </c>
      <c r="F45" t="s">
        <v>0</v>
      </c>
      <c r="G45" t="s">
        <v>1</v>
      </c>
      <c r="H45">
        <v>28.44</v>
      </c>
      <c r="I45" cm="1">
        <f t="array" ref="I45">_xlfn.SWITCH(TRIM(GGMP_Adult_2025_Week4[[#This Row],[Nat]]),"",0,"SKI",0,"SB",0.12,"TEL",0.09,"F",0.05,,0)</f>
        <v>0</v>
      </c>
      <c r="J45">
        <f>GGMP_Adult_2025_Week4[[#This Row],[Run T]]-(GGMP_Adult_2025_Week4[[#This Row],[Run T]]*GGMP_Adult_2025_Week4[[#This Row],[Handicap]])</f>
        <v>28.44</v>
      </c>
    </row>
    <row r="46" spans="1:10" x14ac:dyDescent="0.25">
      <c r="A46">
        <v>12</v>
      </c>
      <c r="B46">
        <v>29.36</v>
      </c>
      <c r="C46">
        <v>3</v>
      </c>
      <c r="D46" t="s">
        <v>77</v>
      </c>
      <c r="E46" t="s">
        <v>18</v>
      </c>
      <c r="F46" t="s">
        <v>0</v>
      </c>
      <c r="G46" t="s">
        <v>1</v>
      </c>
      <c r="H46">
        <v>29.36</v>
      </c>
      <c r="I46" cm="1">
        <f t="array" ref="I46">_xlfn.SWITCH(TRIM(GGMP_Adult_2025_Week4[[#This Row],[Nat]]),"",0,"SKI",0,"SB",0.12,"TEL",0.09,"F",0.05,,0)</f>
        <v>0</v>
      </c>
      <c r="J46">
        <f>GGMP_Adult_2025_Week4[[#This Row],[Run T]]-(GGMP_Adult_2025_Week4[[#This Row],[Run T]]*GGMP_Adult_2025_Week4[[#This Row],[Handicap]])</f>
        <v>29.36</v>
      </c>
    </row>
    <row r="47" spans="1:10" x14ac:dyDescent="0.25">
      <c r="A47">
        <v>12</v>
      </c>
      <c r="B47">
        <v>29.39</v>
      </c>
      <c r="C47">
        <v>2</v>
      </c>
      <c r="D47" t="s">
        <v>77</v>
      </c>
      <c r="E47" t="s">
        <v>18</v>
      </c>
      <c r="F47" t="s">
        <v>0</v>
      </c>
      <c r="G47" t="s">
        <v>1</v>
      </c>
      <c r="H47">
        <v>29.39</v>
      </c>
      <c r="I47" cm="1">
        <f t="array" ref="I47">_xlfn.SWITCH(TRIM(GGMP_Adult_2025_Week4[[#This Row],[Nat]]),"",0,"SKI",0,"SB",0.12,"TEL",0.09,"F",0.05,,0)</f>
        <v>0</v>
      </c>
      <c r="J47">
        <f>GGMP_Adult_2025_Week4[[#This Row],[Run T]]-(GGMP_Adult_2025_Week4[[#This Row],[Run T]]*GGMP_Adult_2025_Week4[[#This Row],[Handicap]])</f>
        <v>29.39</v>
      </c>
    </row>
    <row r="48" spans="1:10" x14ac:dyDescent="0.25">
      <c r="A48">
        <v>12</v>
      </c>
      <c r="B48">
        <v>30.04</v>
      </c>
      <c r="C48">
        <v>4</v>
      </c>
      <c r="D48" t="s">
        <v>77</v>
      </c>
      <c r="E48" t="s">
        <v>18</v>
      </c>
      <c r="F48" t="s">
        <v>0</v>
      </c>
      <c r="G48" t="s">
        <v>1</v>
      </c>
      <c r="H48">
        <v>30.04</v>
      </c>
      <c r="I48" cm="1">
        <f t="array" ref="I48">_xlfn.SWITCH(TRIM(GGMP_Adult_2025_Week4[[#This Row],[Nat]]),"",0,"SKI",0,"SB",0.12,"TEL",0.09,"F",0.05,,0)</f>
        <v>0</v>
      </c>
      <c r="J48">
        <f>GGMP_Adult_2025_Week4[[#This Row],[Run T]]-(GGMP_Adult_2025_Week4[[#This Row],[Run T]]*GGMP_Adult_2025_Week4[[#This Row],[Handicap]])</f>
        <v>30.04</v>
      </c>
    </row>
  </sheetData>
  <pageMargins left="0.25" right="0.25" top="0.75" bottom="0.75" header="0.3" footer="0.3"/>
  <pageSetup scale="94" fitToHeight="0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210E-282A-446B-86DC-EF2F4E823D4E}">
  <dimension ref="A1:J56"/>
  <sheetViews>
    <sheetView workbookViewId="0">
      <selection activeCell="J13" sqref="J13"/>
    </sheetView>
  </sheetViews>
  <sheetFormatPr defaultRowHeight="15" x14ac:dyDescent="0.25"/>
  <cols>
    <col min="1" max="1" width="7.5703125" bestFit="1" customWidth="1"/>
    <col min="2" max="2" width="7.7109375" bestFit="1" customWidth="1"/>
    <col min="3" max="3" width="6.85546875" bestFit="1" customWidth="1"/>
    <col min="4" max="4" width="16.42578125" bestFit="1" customWidth="1"/>
    <col min="5" max="5" width="18.28515625" bestFit="1" customWidth="1"/>
    <col min="6" max="6" width="6.5703125" bestFit="1" customWidth="1"/>
    <col min="7" max="7" width="6.42578125" bestFit="1" customWidth="1"/>
    <col min="8" max="8" width="8.28515625" bestFit="1" customWidth="1"/>
  </cols>
  <sheetData>
    <row r="1" spans="1:10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64</v>
      </c>
      <c r="J1" s="6" t="s">
        <v>65</v>
      </c>
    </row>
    <row r="2" spans="1:10" hidden="1" x14ac:dyDescent="0.25">
      <c r="A2">
        <v>35</v>
      </c>
      <c r="B2">
        <v>21.37</v>
      </c>
      <c r="C2">
        <v>1</v>
      </c>
      <c r="D2" s="20" t="s">
        <v>100</v>
      </c>
      <c r="E2" s="20" t="s">
        <v>98</v>
      </c>
      <c r="F2" s="20" t="s">
        <v>2</v>
      </c>
      <c r="G2" s="20" t="s">
        <v>13</v>
      </c>
      <c r="H2">
        <v>21.37</v>
      </c>
      <c r="I2" s="20" cm="1">
        <f t="array" ref="I2">_xlfn.SWITCH(TRIM(GGMP_Adult_2025_Week5[[#This Row],[Nat]]),"",0,"SKI",0,"SB",0.12,"TEL",0.09,"F",0.05,,0)</f>
        <v>0.05</v>
      </c>
      <c r="J2" s="20">
        <f>GGMP_Adult_2025_Week5[[#This Row],[Run T]]-(GGMP_Adult_2025_Week5[[#This Row],[Run T]]*GGMP_Adult_2025_Week5[[#This Row],[Handicap]])</f>
        <v>20.301500000000001</v>
      </c>
    </row>
    <row r="3" spans="1:10" hidden="1" x14ac:dyDescent="0.25">
      <c r="A3">
        <v>35</v>
      </c>
      <c r="B3">
        <v>21.52</v>
      </c>
      <c r="C3">
        <v>4</v>
      </c>
      <c r="D3" s="20" t="s">
        <v>100</v>
      </c>
      <c r="E3" s="20" t="s">
        <v>98</v>
      </c>
      <c r="F3" s="20" t="s">
        <v>2</v>
      </c>
      <c r="G3" s="20" t="s">
        <v>13</v>
      </c>
      <c r="H3">
        <v>21.52</v>
      </c>
      <c r="I3" s="20" cm="1">
        <f t="array" ref="I3">_xlfn.SWITCH(TRIM(GGMP_Adult_2025_Week5[[#This Row],[Nat]]),"",0,"SKI",0,"SB",0.12,"TEL",0.09,"F",0.05,,0)</f>
        <v>0.05</v>
      </c>
      <c r="J3" s="20">
        <f>GGMP_Adult_2025_Week5[[#This Row],[Run T]]-(GGMP_Adult_2025_Week5[[#This Row],[Run T]]*GGMP_Adult_2025_Week5[[#This Row],[Handicap]])</f>
        <v>20.443999999999999</v>
      </c>
    </row>
    <row r="4" spans="1:10" hidden="1" x14ac:dyDescent="0.25">
      <c r="A4">
        <v>35</v>
      </c>
      <c r="B4">
        <v>21.57</v>
      </c>
      <c r="C4">
        <v>2</v>
      </c>
      <c r="D4" s="20" t="s">
        <v>100</v>
      </c>
      <c r="E4" s="20" t="s">
        <v>98</v>
      </c>
      <c r="F4" s="20" t="s">
        <v>2</v>
      </c>
      <c r="G4" s="20" t="s">
        <v>13</v>
      </c>
      <c r="H4">
        <v>21.57</v>
      </c>
      <c r="I4" s="20" cm="1">
        <f t="array" ref="I4">_xlfn.SWITCH(TRIM(GGMP_Adult_2025_Week5[[#This Row],[Nat]]),"",0,"SKI",0,"SB",0.12,"TEL",0.09,"F",0.05,,0)</f>
        <v>0.05</v>
      </c>
      <c r="J4" s="20">
        <f>GGMP_Adult_2025_Week5[[#This Row],[Run T]]-(GGMP_Adult_2025_Week5[[#This Row],[Run T]]*GGMP_Adult_2025_Week5[[#This Row],[Handicap]])</f>
        <v>20.491500000000002</v>
      </c>
    </row>
    <row r="5" spans="1:10" hidden="1" x14ac:dyDescent="0.25">
      <c r="A5">
        <v>35</v>
      </c>
      <c r="B5">
        <v>21.83</v>
      </c>
      <c r="C5">
        <v>3</v>
      </c>
      <c r="D5" s="20" t="s">
        <v>100</v>
      </c>
      <c r="E5" s="20" t="s">
        <v>98</v>
      </c>
      <c r="F5" s="20" t="s">
        <v>2</v>
      </c>
      <c r="G5" s="20" t="s">
        <v>13</v>
      </c>
      <c r="H5">
        <v>21.83</v>
      </c>
      <c r="I5" s="20" cm="1">
        <f t="array" ref="I5">_xlfn.SWITCH(TRIM(GGMP_Adult_2025_Week5[[#This Row],[Nat]]),"",0,"SKI",0,"SB",0.12,"TEL",0.09,"F",0.05,,0)</f>
        <v>0.05</v>
      </c>
      <c r="J5" s="20">
        <f>GGMP_Adult_2025_Week5[[#This Row],[Run T]]-(GGMP_Adult_2025_Week5[[#This Row],[Run T]]*GGMP_Adult_2025_Week5[[#This Row],[Handicap]])</f>
        <v>20.738499999999998</v>
      </c>
    </row>
    <row r="6" spans="1:10" x14ac:dyDescent="0.25">
      <c r="A6">
        <v>4</v>
      </c>
      <c r="B6">
        <v>25.51</v>
      </c>
      <c r="C6">
        <v>3</v>
      </c>
      <c r="D6" s="20" t="s">
        <v>47</v>
      </c>
      <c r="E6" s="20" t="s">
        <v>15</v>
      </c>
      <c r="F6" s="20" t="s">
        <v>0</v>
      </c>
      <c r="G6" s="20" t="s">
        <v>1</v>
      </c>
      <c r="H6">
        <v>25.51</v>
      </c>
      <c r="I6" s="20" cm="1">
        <f t="array" ref="I6">_xlfn.SWITCH(TRIM(GGMP_Adult_2025_Week5[[#This Row],[Nat]]),"",0,"SKI",0,"SB",0.12,"TEL",0.09,"F",0.05,,0)</f>
        <v>0</v>
      </c>
      <c r="J6" s="20">
        <f>GGMP_Adult_2025_Week5[[#This Row],[Run T]]-(GGMP_Adult_2025_Week5[[#This Row],[Run T]]*GGMP_Adult_2025_Week5[[#This Row],[Handicap]])</f>
        <v>25.51</v>
      </c>
    </row>
    <row r="7" spans="1:10" x14ac:dyDescent="0.25">
      <c r="A7">
        <v>4</v>
      </c>
      <c r="B7">
        <v>25.64</v>
      </c>
      <c r="C7">
        <v>2</v>
      </c>
      <c r="D7" s="20" t="s">
        <v>47</v>
      </c>
      <c r="E7" s="20" t="s">
        <v>15</v>
      </c>
      <c r="F7" s="20" t="s">
        <v>0</v>
      </c>
      <c r="G7" s="20" t="s">
        <v>1</v>
      </c>
      <c r="H7">
        <v>25.64</v>
      </c>
      <c r="I7" s="20" cm="1">
        <f t="array" ref="I7">_xlfn.SWITCH(TRIM(GGMP_Adult_2025_Week5[[#This Row],[Nat]]),"",0,"SKI",0,"SB",0.12,"TEL",0.09,"F",0.05,,0)</f>
        <v>0</v>
      </c>
      <c r="J7" s="20">
        <f>GGMP_Adult_2025_Week5[[#This Row],[Run T]]-(GGMP_Adult_2025_Week5[[#This Row],[Run T]]*GGMP_Adult_2025_Week5[[#This Row],[Handicap]])</f>
        <v>25.64</v>
      </c>
    </row>
    <row r="8" spans="1:10" x14ac:dyDescent="0.25">
      <c r="A8">
        <v>4</v>
      </c>
      <c r="B8">
        <v>25.73</v>
      </c>
      <c r="C8">
        <v>1</v>
      </c>
      <c r="D8" s="20" t="s">
        <v>47</v>
      </c>
      <c r="E8" s="20" t="s">
        <v>15</v>
      </c>
      <c r="F8" s="20" t="s">
        <v>0</v>
      </c>
      <c r="G8" s="20" t="s">
        <v>1</v>
      </c>
      <c r="H8">
        <v>25.73</v>
      </c>
      <c r="I8" s="20" cm="1">
        <f t="array" ref="I8">_xlfn.SWITCH(TRIM(GGMP_Adult_2025_Week5[[#This Row],[Nat]]),"",0,"SKI",0,"SB",0.12,"TEL",0.09,"F",0.05,,0)</f>
        <v>0</v>
      </c>
      <c r="J8" s="20">
        <f>GGMP_Adult_2025_Week5[[#This Row],[Run T]]-(GGMP_Adult_2025_Week5[[#This Row],[Run T]]*GGMP_Adult_2025_Week5[[#This Row],[Handicap]])</f>
        <v>25.73</v>
      </c>
    </row>
    <row r="9" spans="1:10" x14ac:dyDescent="0.25">
      <c r="A9">
        <v>5</v>
      </c>
      <c r="B9">
        <v>25.85</v>
      </c>
      <c r="C9">
        <v>2</v>
      </c>
      <c r="D9" s="20" t="s">
        <v>51</v>
      </c>
      <c r="E9" s="20" t="s">
        <v>15</v>
      </c>
      <c r="F9" s="20" t="s">
        <v>0</v>
      </c>
      <c r="G9" s="20" t="s">
        <v>1</v>
      </c>
      <c r="H9">
        <v>25.85</v>
      </c>
      <c r="I9" s="20" cm="1">
        <f t="array" ref="I9">_xlfn.SWITCH(TRIM(GGMP_Adult_2025_Week5[[#This Row],[Nat]]),"",0,"SKI",0,"SB",0.12,"TEL",0.09,"F",0.05,,0)</f>
        <v>0</v>
      </c>
      <c r="J9" s="20">
        <f>GGMP_Adult_2025_Week5[[#This Row],[Run T]]-(GGMP_Adult_2025_Week5[[#This Row],[Run T]]*GGMP_Adult_2025_Week5[[#This Row],[Handicap]])</f>
        <v>25.85</v>
      </c>
    </row>
    <row r="10" spans="1:10" x14ac:dyDescent="0.25">
      <c r="A10">
        <v>5</v>
      </c>
      <c r="B10">
        <v>25.96</v>
      </c>
      <c r="C10">
        <v>1</v>
      </c>
      <c r="D10" s="20" t="s">
        <v>51</v>
      </c>
      <c r="E10" s="20" t="s">
        <v>15</v>
      </c>
      <c r="F10" s="20" t="s">
        <v>0</v>
      </c>
      <c r="G10" s="20" t="s">
        <v>1</v>
      </c>
      <c r="H10">
        <v>25.96</v>
      </c>
      <c r="I10" s="20" cm="1">
        <f t="array" ref="I10">_xlfn.SWITCH(TRIM(GGMP_Adult_2025_Week5[[#This Row],[Nat]]),"",0,"SKI",0,"SB",0.12,"TEL",0.09,"F",0.05,,0)</f>
        <v>0</v>
      </c>
      <c r="J10" s="20">
        <f>GGMP_Adult_2025_Week5[[#This Row],[Run T]]-(GGMP_Adult_2025_Week5[[#This Row],[Run T]]*GGMP_Adult_2025_Week5[[#This Row],[Handicap]])</f>
        <v>25.96</v>
      </c>
    </row>
    <row r="11" spans="1:10" x14ac:dyDescent="0.25">
      <c r="A11">
        <v>3</v>
      </c>
      <c r="B11">
        <v>27.96</v>
      </c>
      <c r="C11">
        <v>2</v>
      </c>
      <c r="D11" s="20" t="s">
        <v>55</v>
      </c>
      <c r="E11" s="20" t="s">
        <v>15</v>
      </c>
      <c r="F11" s="20" t="s">
        <v>0</v>
      </c>
      <c r="G11" s="20" t="s">
        <v>1</v>
      </c>
      <c r="H11">
        <v>27.96</v>
      </c>
      <c r="I11" s="20" cm="1">
        <f t="array" ref="I11">_xlfn.SWITCH(TRIM(GGMP_Adult_2025_Week5[[#This Row],[Nat]]),"",0,"SKI",0,"SB",0.12,"TEL",0.09,"F",0.05,,0)</f>
        <v>0</v>
      </c>
      <c r="J11" s="20">
        <f>GGMP_Adult_2025_Week5[[#This Row],[Run T]]-(GGMP_Adult_2025_Week5[[#This Row],[Run T]]*GGMP_Adult_2025_Week5[[#This Row],[Handicap]])</f>
        <v>27.96</v>
      </c>
    </row>
    <row r="12" spans="1:10" x14ac:dyDescent="0.25">
      <c r="A12">
        <v>3</v>
      </c>
      <c r="B12">
        <v>28.76</v>
      </c>
      <c r="C12">
        <v>1</v>
      </c>
      <c r="D12" s="20" t="s">
        <v>55</v>
      </c>
      <c r="E12" s="20" t="s">
        <v>15</v>
      </c>
      <c r="F12" s="20" t="s">
        <v>0</v>
      </c>
      <c r="G12" s="20" t="s">
        <v>1</v>
      </c>
      <c r="H12">
        <v>28.76</v>
      </c>
      <c r="I12" s="20" cm="1">
        <f t="array" ref="I12">_xlfn.SWITCH(TRIM(GGMP_Adult_2025_Week5[[#This Row],[Nat]]),"",0,"SKI",0,"SB",0.12,"TEL",0.09,"F",0.05,,0)</f>
        <v>0</v>
      </c>
      <c r="J12" s="20">
        <f>GGMP_Adult_2025_Week5[[#This Row],[Run T]]-(GGMP_Adult_2025_Week5[[#This Row],[Run T]]*GGMP_Adult_2025_Week5[[#This Row],[Handicap]])</f>
        <v>28.76</v>
      </c>
    </row>
    <row r="13" spans="1:10" x14ac:dyDescent="0.25">
      <c r="A13">
        <v>1</v>
      </c>
      <c r="B13">
        <v>30.31</v>
      </c>
      <c r="C13">
        <v>1</v>
      </c>
      <c r="D13" s="20" t="s">
        <v>63</v>
      </c>
      <c r="E13" s="20" t="s">
        <v>15</v>
      </c>
      <c r="F13" s="20" t="s">
        <v>2</v>
      </c>
      <c r="G13" s="20" t="s">
        <v>13</v>
      </c>
      <c r="H13">
        <v>30.31</v>
      </c>
      <c r="I13" s="20" cm="1">
        <f t="array" ref="I13">_xlfn.SWITCH(TRIM(GGMP_Adult_2025_Week5[[#This Row],[Nat]]),"",0,"SKI",0,"SB",0.12,"TEL",0.09,"F",0.05,,0)</f>
        <v>0.05</v>
      </c>
      <c r="J13" s="20">
        <f>GGMP_Adult_2025_Week5[[#This Row],[Run T]]-(GGMP_Adult_2025_Week5[[#This Row],[Run T]]*GGMP_Adult_2025_Week5[[#This Row],[Handicap]])</f>
        <v>28.794499999999999</v>
      </c>
    </row>
    <row r="14" spans="1:10" x14ac:dyDescent="0.25">
      <c r="A14">
        <v>1</v>
      </c>
      <c r="B14">
        <v>30.39</v>
      </c>
      <c r="C14">
        <v>2</v>
      </c>
      <c r="D14" s="20" t="s">
        <v>63</v>
      </c>
      <c r="E14" s="20" t="s">
        <v>15</v>
      </c>
      <c r="F14" s="20" t="s">
        <v>2</v>
      </c>
      <c r="G14" s="20" t="s">
        <v>13</v>
      </c>
      <c r="H14">
        <v>30.39</v>
      </c>
      <c r="I14" s="20" cm="1">
        <f t="array" ref="I14">_xlfn.SWITCH(TRIM(GGMP_Adult_2025_Week5[[#This Row],[Nat]]),"",0,"SKI",0,"SB",0.12,"TEL",0.09,"F",0.05,,0)</f>
        <v>0.05</v>
      </c>
      <c r="J14" s="20">
        <f>GGMP_Adult_2025_Week5[[#This Row],[Run T]]-(GGMP_Adult_2025_Week5[[#This Row],[Run T]]*GGMP_Adult_2025_Week5[[#This Row],[Handicap]])</f>
        <v>28.8705</v>
      </c>
    </row>
    <row r="15" spans="1:10" x14ac:dyDescent="0.25">
      <c r="A15">
        <v>9</v>
      </c>
      <c r="B15">
        <v>20.96</v>
      </c>
      <c r="C15">
        <v>1</v>
      </c>
      <c r="D15" s="20" t="s">
        <v>48</v>
      </c>
      <c r="E15" s="20" t="s">
        <v>16</v>
      </c>
      <c r="F15" s="20" t="s">
        <v>0</v>
      </c>
      <c r="G15" s="20" t="s">
        <v>1</v>
      </c>
      <c r="H15">
        <v>20.96</v>
      </c>
      <c r="I15" s="20" cm="1">
        <f t="array" ref="I15">_xlfn.SWITCH(TRIM(GGMP_Adult_2025_Week5[[#This Row],[Nat]]),"",0,"SKI",0,"SB",0.12,"TEL",0.09,"F",0.05,,0)</f>
        <v>0</v>
      </c>
      <c r="J15" s="20">
        <f>GGMP_Adult_2025_Week5[[#This Row],[Run T]]-(GGMP_Adult_2025_Week5[[#This Row],[Run T]]*GGMP_Adult_2025_Week5[[#This Row],[Handicap]])</f>
        <v>20.96</v>
      </c>
    </row>
    <row r="16" spans="1:10" x14ac:dyDescent="0.25">
      <c r="A16">
        <v>9</v>
      </c>
      <c r="B16">
        <v>21.02</v>
      </c>
      <c r="C16">
        <v>2</v>
      </c>
      <c r="D16" s="20" t="s">
        <v>48</v>
      </c>
      <c r="E16" s="20" t="s">
        <v>16</v>
      </c>
      <c r="F16" s="20" t="s">
        <v>0</v>
      </c>
      <c r="G16" s="20" t="s">
        <v>1</v>
      </c>
      <c r="H16">
        <v>21.02</v>
      </c>
      <c r="I16" s="20" cm="1">
        <f t="array" ref="I16">_xlfn.SWITCH(TRIM(GGMP_Adult_2025_Week5[[#This Row],[Nat]]),"",0,"SKI",0,"SB",0.12,"TEL",0.09,"F",0.05,,0)</f>
        <v>0</v>
      </c>
      <c r="J16" s="20">
        <f>GGMP_Adult_2025_Week5[[#This Row],[Run T]]-(GGMP_Adult_2025_Week5[[#This Row],[Run T]]*GGMP_Adult_2025_Week5[[#This Row],[Handicap]])</f>
        <v>21.02</v>
      </c>
    </row>
    <row r="17" spans="1:10" x14ac:dyDescent="0.25">
      <c r="A17">
        <v>9</v>
      </c>
      <c r="B17">
        <v>21.12</v>
      </c>
      <c r="C17">
        <v>4</v>
      </c>
      <c r="D17" s="20" t="s">
        <v>48</v>
      </c>
      <c r="E17" s="20" t="s">
        <v>16</v>
      </c>
      <c r="F17" s="20" t="s">
        <v>0</v>
      </c>
      <c r="G17" s="20" t="s">
        <v>1</v>
      </c>
      <c r="H17">
        <v>21.12</v>
      </c>
      <c r="I17" s="20" cm="1">
        <f t="array" ref="I17">_xlfn.SWITCH(TRIM(GGMP_Adult_2025_Week5[[#This Row],[Nat]]),"",0,"SKI",0,"SB",0.12,"TEL",0.09,"F",0.05,,0)</f>
        <v>0</v>
      </c>
      <c r="J17" s="20">
        <f>GGMP_Adult_2025_Week5[[#This Row],[Run T]]-(GGMP_Adult_2025_Week5[[#This Row],[Run T]]*GGMP_Adult_2025_Week5[[#This Row],[Handicap]])</f>
        <v>21.12</v>
      </c>
    </row>
    <row r="18" spans="1:10" x14ac:dyDescent="0.25">
      <c r="A18">
        <v>9</v>
      </c>
      <c r="B18">
        <v>21.2</v>
      </c>
      <c r="C18">
        <v>3</v>
      </c>
      <c r="D18" s="20" t="s">
        <v>48</v>
      </c>
      <c r="E18" s="20" t="s">
        <v>16</v>
      </c>
      <c r="F18" s="20" t="s">
        <v>0</v>
      </c>
      <c r="G18" s="20" t="s">
        <v>1</v>
      </c>
      <c r="H18">
        <v>21.2</v>
      </c>
      <c r="I18" s="20" cm="1">
        <f t="array" ref="I18">_xlfn.SWITCH(TRIM(GGMP_Adult_2025_Week5[[#This Row],[Nat]]),"",0,"SKI",0,"SB",0.12,"TEL",0.09,"F",0.05,,0)</f>
        <v>0</v>
      </c>
      <c r="J18" s="20">
        <f>GGMP_Adult_2025_Week5[[#This Row],[Run T]]-(GGMP_Adult_2025_Week5[[#This Row],[Run T]]*GGMP_Adult_2025_Week5[[#This Row],[Handicap]])</f>
        <v>21.2</v>
      </c>
    </row>
    <row r="19" spans="1:10" x14ac:dyDescent="0.25">
      <c r="A19">
        <v>8</v>
      </c>
      <c r="B19">
        <v>21.83</v>
      </c>
      <c r="C19">
        <v>2</v>
      </c>
      <c r="D19" s="20" t="s">
        <v>50</v>
      </c>
      <c r="E19" s="20" t="s">
        <v>16</v>
      </c>
      <c r="F19" s="20" t="s">
        <v>0</v>
      </c>
      <c r="G19" s="20" t="s">
        <v>1</v>
      </c>
      <c r="H19">
        <v>21.83</v>
      </c>
      <c r="I19" s="20" cm="1">
        <f t="array" ref="I19">_xlfn.SWITCH(TRIM(GGMP_Adult_2025_Week5[[#This Row],[Nat]]),"",0,"SKI",0,"SB",0.12,"TEL",0.09,"F",0.05,,0)</f>
        <v>0</v>
      </c>
      <c r="J19" s="20">
        <f>GGMP_Adult_2025_Week5[[#This Row],[Run T]]-(GGMP_Adult_2025_Week5[[#This Row],[Run T]]*GGMP_Adult_2025_Week5[[#This Row],[Handicap]])</f>
        <v>21.83</v>
      </c>
    </row>
    <row r="20" spans="1:10" x14ac:dyDescent="0.25">
      <c r="A20">
        <v>8</v>
      </c>
      <c r="B20">
        <v>22.05</v>
      </c>
      <c r="C20">
        <v>1</v>
      </c>
      <c r="D20" s="20" t="s">
        <v>50</v>
      </c>
      <c r="E20" s="20" t="s">
        <v>16</v>
      </c>
      <c r="F20" s="20" t="s">
        <v>0</v>
      </c>
      <c r="G20" s="20" t="s">
        <v>1</v>
      </c>
      <c r="H20">
        <v>22.05</v>
      </c>
      <c r="I20" s="20" cm="1">
        <f t="array" ref="I20">_xlfn.SWITCH(TRIM(GGMP_Adult_2025_Week5[[#This Row],[Nat]]),"",0,"SKI",0,"SB",0.12,"TEL",0.09,"F",0.05,,0)</f>
        <v>0</v>
      </c>
      <c r="J20" s="20">
        <f>GGMP_Adult_2025_Week5[[#This Row],[Run T]]-(GGMP_Adult_2025_Week5[[#This Row],[Run T]]*GGMP_Adult_2025_Week5[[#This Row],[Handicap]])</f>
        <v>22.05</v>
      </c>
    </row>
    <row r="21" spans="1:10" x14ac:dyDescent="0.25">
      <c r="A21">
        <v>10</v>
      </c>
      <c r="B21">
        <v>27.74</v>
      </c>
      <c r="C21">
        <v>2</v>
      </c>
      <c r="D21" s="20" t="s">
        <v>61</v>
      </c>
      <c r="E21" s="20" t="s">
        <v>16</v>
      </c>
      <c r="F21" s="20" t="s">
        <v>0</v>
      </c>
      <c r="G21" s="20" t="s">
        <v>3</v>
      </c>
      <c r="H21">
        <v>27.74</v>
      </c>
      <c r="I21" s="20" cm="1">
        <f t="array" ref="I21">_xlfn.SWITCH(TRIM(GGMP_Adult_2025_Week5[[#This Row],[Nat]]),"",0,"SKI",0,"SB",0.12,"TEL",0.09,"F",0.05,,0)</f>
        <v>0.09</v>
      </c>
      <c r="J21" s="20">
        <f>GGMP_Adult_2025_Week5[[#This Row],[Run T]]-(GGMP_Adult_2025_Week5[[#This Row],[Run T]]*GGMP_Adult_2025_Week5[[#This Row],[Handicap]])</f>
        <v>25.243399999999998</v>
      </c>
    </row>
    <row r="22" spans="1:10" hidden="1" x14ac:dyDescent="0.25">
      <c r="A22">
        <v>38</v>
      </c>
      <c r="B22">
        <v>20.059999999999999</v>
      </c>
      <c r="C22">
        <v>4</v>
      </c>
      <c r="D22" s="20" t="s">
        <v>97</v>
      </c>
      <c r="E22" s="20" t="s">
        <v>98</v>
      </c>
      <c r="F22" s="20" t="s">
        <v>0</v>
      </c>
      <c r="G22" s="20" t="s">
        <v>1</v>
      </c>
      <c r="H22">
        <v>20.059999999999999</v>
      </c>
      <c r="I22" s="20" cm="1">
        <f t="array" ref="I22">_xlfn.SWITCH(TRIM(GGMP_Adult_2025_Week5[[#This Row],[Nat]]),"",0,"SKI",0,"SB",0.12,"TEL",0.09,"F",0.05,,0)</f>
        <v>0</v>
      </c>
      <c r="J22" s="20">
        <f>GGMP_Adult_2025_Week5[[#This Row],[Run T]]-(GGMP_Adult_2025_Week5[[#This Row],[Run T]]*GGMP_Adult_2025_Week5[[#This Row],[Handicap]])</f>
        <v>20.059999999999999</v>
      </c>
    </row>
    <row r="23" spans="1:10" hidden="1" x14ac:dyDescent="0.25">
      <c r="A23">
        <v>38</v>
      </c>
      <c r="B23">
        <v>20.29</v>
      </c>
      <c r="C23">
        <v>3</v>
      </c>
      <c r="D23" s="20" t="s">
        <v>97</v>
      </c>
      <c r="E23" s="20" t="s">
        <v>98</v>
      </c>
      <c r="F23" s="20" t="s">
        <v>0</v>
      </c>
      <c r="G23" s="20" t="s">
        <v>1</v>
      </c>
      <c r="H23">
        <v>20.29</v>
      </c>
      <c r="I23" s="20" cm="1">
        <f t="array" ref="I23">_xlfn.SWITCH(TRIM(GGMP_Adult_2025_Week5[[#This Row],[Nat]]),"",0,"SKI",0,"SB",0.12,"TEL",0.09,"F",0.05,,0)</f>
        <v>0</v>
      </c>
      <c r="J23" s="20">
        <f>GGMP_Adult_2025_Week5[[#This Row],[Run T]]-(GGMP_Adult_2025_Week5[[#This Row],[Run T]]*GGMP_Adult_2025_Week5[[#This Row],[Handicap]])</f>
        <v>20.29</v>
      </c>
    </row>
    <row r="24" spans="1:10" hidden="1" x14ac:dyDescent="0.25">
      <c r="A24">
        <v>38</v>
      </c>
      <c r="B24">
        <v>20.59</v>
      </c>
      <c r="C24">
        <v>2</v>
      </c>
      <c r="D24" s="20" t="s">
        <v>97</v>
      </c>
      <c r="E24" s="20" t="s">
        <v>98</v>
      </c>
      <c r="F24" s="20" t="s">
        <v>0</v>
      </c>
      <c r="G24" s="20" t="s">
        <v>1</v>
      </c>
      <c r="H24">
        <v>20.59</v>
      </c>
      <c r="I24" s="20" cm="1">
        <f t="array" ref="I24">_xlfn.SWITCH(TRIM(GGMP_Adult_2025_Week5[[#This Row],[Nat]]),"",0,"SKI",0,"SB",0.12,"TEL",0.09,"F",0.05,,0)</f>
        <v>0</v>
      </c>
      <c r="J24" s="20">
        <f>GGMP_Adult_2025_Week5[[#This Row],[Run T]]-(GGMP_Adult_2025_Week5[[#This Row],[Run T]]*GGMP_Adult_2025_Week5[[#This Row],[Handicap]])</f>
        <v>20.59</v>
      </c>
    </row>
    <row r="25" spans="1:10" hidden="1" x14ac:dyDescent="0.25">
      <c r="A25">
        <v>38</v>
      </c>
      <c r="B25">
        <v>20.68</v>
      </c>
      <c r="C25">
        <v>1</v>
      </c>
      <c r="D25" s="20" t="s">
        <v>97</v>
      </c>
      <c r="E25" s="20" t="s">
        <v>98</v>
      </c>
      <c r="F25" s="20" t="s">
        <v>0</v>
      </c>
      <c r="G25" s="20" t="s">
        <v>1</v>
      </c>
      <c r="H25">
        <v>20.68</v>
      </c>
      <c r="I25" s="20" cm="1">
        <f t="array" ref="I25">_xlfn.SWITCH(TRIM(GGMP_Adult_2025_Week5[[#This Row],[Nat]]),"",0,"SKI",0,"SB",0.12,"TEL",0.09,"F",0.05,,0)</f>
        <v>0</v>
      </c>
      <c r="J25" s="20">
        <f>GGMP_Adult_2025_Week5[[#This Row],[Run T]]-(GGMP_Adult_2025_Week5[[#This Row],[Run T]]*GGMP_Adult_2025_Week5[[#This Row],[Handicap]])</f>
        <v>20.68</v>
      </c>
    </row>
    <row r="26" spans="1:10" x14ac:dyDescent="0.25">
      <c r="A26">
        <v>25</v>
      </c>
      <c r="B26">
        <v>29.88</v>
      </c>
      <c r="C26">
        <v>2</v>
      </c>
      <c r="D26" s="20" t="s">
        <v>62</v>
      </c>
      <c r="E26" s="20" t="s">
        <v>16</v>
      </c>
      <c r="F26" s="20" t="s">
        <v>0</v>
      </c>
      <c r="G26" s="20" t="s">
        <v>14</v>
      </c>
      <c r="H26">
        <v>29.88</v>
      </c>
      <c r="I26" s="20" cm="1">
        <f t="array" ref="I26">_xlfn.SWITCH(TRIM(GGMP_Adult_2025_Week5[[#This Row],[Nat]]),"",0,"SKI",0,"SB",0.12,"TEL",0.09,"F",0.05,,0)</f>
        <v>0.12</v>
      </c>
      <c r="J26" s="20">
        <f>GGMP_Adult_2025_Week5[[#This Row],[Run T]]-(GGMP_Adult_2025_Week5[[#This Row],[Run T]]*GGMP_Adult_2025_Week5[[#This Row],[Handicap]])</f>
        <v>26.2944</v>
      </c>
    </row>
    <row r="27" spans="1:10" hidden="1" x14ac:dyDescent="0.25">
      <c r="A27">
        <v>37</v>
      </c>
      <c r="B27">
        <v>21</v>
      </c>
      <c r="C27">
        <v>1</v>
      </c>
      <c r="D27" s="20" t="s">
        <v>99</v>
      </c>
      <c r="E27" s="20" t="s">
        <v>98</v>
      </c>
      <c r="F27" s="20" t="s">
        <v>0</v>
      </c>
      <c r="G27" s="20" t="s">
        <v>1</v>
      </c>
      <c r="H27">
        <v>21</v>
      </c>
      <c r="I27" s="20" cm="1">
        <f t="array" ref="I27">_xlfn.SWITCH(TRIM(GGMP_Adult_2025_Week5[[#This Row],[Nat]]),"",0,"SKI",0,"SB",0.12,"TEL",0.09,"F",0.05,,0)</f>
        <v>0</v>
      </c>
      <c r="J27" s="20">
        <f>GGMP_Adult_2025_Week5[[#This Row],[Run T]]-(GGMP_Adult_2025_Week5[[#This Row],[Run T]]*GGMP_Adult_2025_Week5[[#This Row],[Handicap]])</f>
        <v>21</v>
      </c>
    </row>
    <row r="28" spans="1:10" x14ac:dyDescent="0.25">
      <c r="A28">
        <v>7</v>
      </c>
      <c r="B28">
        <v>26.8</v>
      </c>
      <c r="C28">
        <v>2</v>
      </c>
      <c r="D28" s="20" t="s">
        <v>53</v>
      </c>
      <c r="E28" s="20" t="s">
        <v>16</v>
      </c>
      <c r="F28" s="20" t="s">
        <v>0</v>
      </c>
      <c r="G28" s="20" t="s">
        <v>1</v>
      </c>
      <c r="H28">
        <v>26.8</v>
      </c>
      <c r="I28" s="20" cm="1">
        <f t="array" ref="I28">_xlfn.SWITCH(TRIM(GGMP_Adult_2025_Week5[[#This Row],[Nat]]),"",0,"SKI",0,"SB",0.12,"TEL",0.09,"F",0.05,,0)</f>
        <v>0</v>
      </c>
      <c r="J28" s="20">
        <f>GGMP_Adult_2025_Week5[[#This Row],[Run T]]-(GGMP_Adult_2025_Week5[[#This Row],[Run T]]*GGMP_Adult_2025_Week5[[#This Row],[Handicap]])</f>
        <v>26.8</v>
      </c>
    </row>
    <row r="29" spans="1:10" x14ac:dyDescent="0.25">
      <c r="A29">
        <v>7</v>
      </c>
      <c r="B29">
        <v>26.8</v>
      </c>
      <c r="C29">
        <v>1</v>
      </c>
      <c r="D29" s="20" t="s">
        <v>53</v>
      </c>
      <c r="E29" s="20" t="s">
        <v>16</v>
      </c>
      <c r="F29" s="20" t="s">
        <v>0</v>
      </c>
      <c r="G29" s="20" t="s">
        <v>1</v>
      </c>
      <c r="H29">
        <v>26.8</v>
      </c>
      <c r="I29" s="20" cm="1">
        <f t="array" ref="I29">_xlfn.SWITCH(TRIM(GGMP_Adult_2025_Week5[[#This Row],[Nat]]),"",0,"SKI",0,"SB",0.12,"TEL",0.09,"F",0.05,,0)</f>
        <v>0</v>
      </c>
      <c r="J29" s="20">
        <f>GGMP_Adult_2025_Week5[[#This Row],[Run T]]-(GGMP_Adult_2025_Week5[[#This Row],[Run T]]*GGMP_Adult_2025_Week5[[#This Row],[Handicap]])</f>
        <v>26.8</v>
      </c>
    </row>
    <row r="30" spans="1:10" x14ac:dyDescent="0.25">
      <c r="A30">
        <v>10</v>
      </c>
      <c r="B30">
        <v>29.5</v>
      </c>
      <c r="C30">
        <v>1</v>
      </c>
      <c r="D30" s="20" t="s">
        <v>61</v>
      </c>
      <c r="E30" s="20" t="s">
        <v>16</v>
      </c>
      <c r="F30" s="20" t="s">
        <v>0</v>
      </c>
      <c r="G30" s="20" t="s">
        <v>3</v>
      </c>
      <c r="H30">
        <v>29.5</v>
      </c>
      <c r="I30" s="20" cm="1">
        <f t="array" ref="I30">_xlfn.SWITCH(TRIM(GGMP_Adult_2025_Week5[[#This Row],[Nat]]),"",0,"SKI",0,"SB",0.12,"TEL",0.09,"F",0.05,,0)</f>
        <v>0.09</v>
      </c>
      <c r="J30" s="20">
        <f>GGMP_Adult_2025_Week5[[#This Row],[Run T]]-(GGMP_Adult_2025_Week5[[#This Row],[Run T]]*GGMP_Adult_2025_Week5[[#This Row],[Handicap]])</f>
        <v>26.844999999999999</v>
      </c>
    </row>
    <row r="31" spans="1:10" hidden="1" x14ac:dyDescent="0.25">
      <c r="A31">
        <v>37</v>
      </c>
      <c r="B31">
        <v>21.23</v>
      </c>
      <c r="C31">
        <v>3</v>
      </c>
      <c r="D31" s="20" t="s">
        <v>99</v>
      </c>
      <c r="E31" s="20" t="s">
        <v>98</v>
      </c>
      <c r="F31" s="20" t="s">
        <v>0</v>
      </c>
      <c r="G31" s="20" t="s">
        <v>1</v>
      </c>
      <c r="H31">
        <v>21.23</v>
      </c>
      <c r="I31" s="20" cm="1">
        <f t="array" ref="I31">_xlfn.SWITCH(TRIM(GGMP_Adult_2025_Week5[[#This Row],[Nat]]),"",0,"SKI",0,"SB",0.12,"TEL",0.09,"F",0.05,,0)</f>
        <v>0</v>
      </c>
      <c r="J31" s="20">
        <f>GGMP_Adult_2025_Week5[[#This Row],[Run T]]-(GGMP_Adult_2025_Week5[[#This Row],[Run T]]*GGMP_Adult_2025_Week5[[#This Row],[Handicap]])</f>
        <v>21.23</v>
      </c>
    </row>
    <row r="32" spans="1:10" hidden="1" x14ac:dyDescent="0.25">
      <c r="A32">
        <v>37</v>
      </c>
      <c r="B32">
        <v>21.29</v>
      </c>
      <c r="C32">
        <v>2</v>
      </c>
      <c r="D32" s="20" t="s">
        <v>99</v>
      </c>
      <c r="E32" s="20" t="s">
        <v>98</v>
      </c>
      <c r="F32" s="20" t="s">
        <v>0</v>
      </c>
      <c r="G32" s="20" t="s">
        <v>1</v>
      </c>
      <c r="H32">
        <v>21.29</v>
      </c>
      <c r="I32" s="20" cm="1">
        <f t="array" ref="I32">_xlfn.SWITCH(TRIM(GGMP_Adult_2025_Week5[[#This Row],[Nat]]),"",0,"SKI",0,"SB",0.12,"TEL",0.09,"F",0.05,,0)</f>
        <v>0</v>
      </c>
      <c r="J32" s="20">
        <f>GGMP_Adult_2025_Week5[[#This Row],[Run T]]-(GGMP_Adult_2025_Week5[[#This Row],[Run T]]*GGMP_Adult_2025_Week5[[#This Row],[Handicap]])</f>
        <v>21.29</v>
      </c>
    </row>
    <row r="33" spans="1:10" x14ac:dyDescent="0.25">
      <c r="A33">
        <v>25</v>
      </c>
      <c r="B33">
        <v>30.75</v>
      </c>
      <c r="C33">
        <v>1</v>
      </c>
      <c r="D33" s="20" t="s">
        <v>62</v>
      </c>
      <c r="E33" s="20" t="s">
        <v>16</v>
      </c>
      <c r="F33" s="20" t="s">
        <v>0</v>
      </c>
      <c r="G33" s="20" t="s">
        <v>14</v>
      </c>
      <c r="H33">
        <v>30.75</v>
      </c>
      <c r="I33" s="20" cm="1">
        <f t="array" ref="I33">_xlfn.SWITCH(TRIM(GGMP_Adult_2025_Week5[[#This Row],[Nat]]),"",0,"SKI",0,"SB",0.12,"TEL",0.09,"F",0.05,,0)</f>
        <v>0.12</v>
      </c>
      <c r="J33" s="20">
        <f>GGMP_Adult_2025_Week5[[#This Row],[Run T]]-(GGMP_Adult_2025_Week5[[#This Row],[Run T]]*GGMP_Adult_2025_Week5[[#This Row],[Handicap]])</f>
        <v>27.06</v>
      </c>
    </row>
    <row r="34" spans="1:10" x14ac:dyDescent="0.25">
      <c r="A34">
        <v>7</v>
      </c>
      <c r="B34">
        <v>27.47</v>
      </c>
      <c r="C34">
        <v>3</v>
      </c>
      <c r="D34" s="20" t="s">
        <v>53</v>
      </c>
      <c r="E34" s="20" t="s">
        <v>16</v>
      </c>
      <c r="F34" s="20" t="s">
        <v>0</v>
      </c>
      <c r="G34" s="20" t="s">
        <v>1</v>
      </c>
      <c r="H34">
        <v>27.47</v>
      </c>
      <c r="I34" s="20" cm="1">
        <f t="array" ref="I34">_xlfn.SWITCH(TRIM(GGMP_Adult_2025_Week5[[#This Row],[Nat]]),"",0,"SKI",0,"SB",0.12,"TEL",0.09,"F",0.05,,0)</f>
        <v>0</v>
      </c>
      <c r="J34" s="20">
        <f>GGMP_Adult_2025_Week5[[#This Row],[Run T]]-(GGMP_Adult_2025_Week5[[#This Row],[Run T]]*GGMP_Adult_2025_Week5[[#This Row],[Handicap]])</f>
        <v>27.47</v>
      </c>
    </row>
    <row r="35" spans="1:10" x14ac:dyDescent="0.25">
      <c r="A35">
        <v>17</v>
      </c>
      <c r="B35">
        <v>21.9</v>
      </c>
      <c r="C35">
        <v>4</v>
      </c>
      <c r="D35" s="20" t="s">
        <v>49</v>
      </c>
      <c r="E35" s="20" t="s">
        <v>17</v>
      </c>
      <c r="F35" s="20" t="s">
        <v>0</v>
      </c>
      <c r="G35" s="20" t="s">
        <v>1</v>
      </c>
      <c r="H35">
        <v>21.9</v>
      </c>
      <c r="I35" s="20" cm="1">
        <f t="array" ref="I35">_xlfn.SWITCH(TRIM(GGMP_Adult_2025_Week5[[#This Row],[Nat]]),"",0,"SKI",0,"SB",0.12,"TEL",0.09,"F",0.05,,0)</f>
        <v>0</v>
      </c>
      <c r="J35" s="20">
        <f>GGMP_Adult_2025_Week5[[#This Row],[Run T]]-(GGMP_Adult_2025_Week5[[#This Row],[Run T]]*GGMP_Adult_2025_Week5[[#This Row],[Handicap]])</f>
        <v>21.9</v>
      </c>
    </row>
    <row r="36" spans="1:10" x14ac:dyDescent="0.25">
      <c r="A36">
        <v>17</v>
      </c>
      <c r="B36">
        <v>22.4</v>
      </c>
      <c r="C36">
        <v>3</v>
      </c>
      <c r="D36" s="20" t="s">
        <v>49</v>
      </c>
      <c r="E36" s="20" t="s">
        <v>17</v>
      </c>
      <c r="F36" s="20" t="s">
        <v>0</v>
      </c>
      <c r="G36" s="20" t="s">
        <v>1</v>
      </c>
      <c r="H36">
        <v>22.4</v>
      </c>
      <c r="I36" s="20" cm="1">
        <f t="array" ref="I36">_xlfn.SWITCH(TRIM(GGMP_Adult_2025_Week5[[#This Row],[Nat]]),"",0,"SKI",0,"SB",0.12,"TEL",0.09,"F",0.05,,0)</f>
        <v>0</v>
      </c>
      <c r="J36" s="20">
        <f>GGMP_Adult_2025_Week5[[#This Row],[Run T]]-(GGMP_Adult_2025_Week5[[#This Row],[Run T]]*GGMP_Adult_2025_Week5[[#This Row],[Handicap]])</f>
        <v>22.4</v>
      </c>
    </row>
    <row r="37" spans="1:10" x14ac:dyDescent="0.25">
      <c r="A37">
        <v>36</v>
      </c>
      <c r="B37">
        <v>22.43</v>
      </c>
      <c r="C37">
        <v>1</v>
      </c>
      <c r="D37" s="20" t="s">
        <v>101</v>
      </c>
      <c r="E37" s="20" t="s">
        <v>17</v>
      </c>
      <c r="F37" s="20" t="s">
        <v>0</v>
      </c>
      <c r="G37" s="20" t="s">
        <v>1</v>
      </c>
      <c r="H37">
        <v>22.43</v>
      </c>
      <c r="I37" s="20" cm="1">
        <f t="array" ref="I37">_xlfn.SWITCH(TRIM(GGMP_Adult_2025_Week5[[#This Row],[Nat]]),"",0,"SKI",0,"SB",0.12,"TEL",0.09,"F",0.05,,0)</f>
        <v>0</v>
      </c>
      <c r="J37" s="20">
        <f>GGMP_Adult_2025_Week5[[#This Row],[Run T]]-(GGMP_Adult_2025_Week5[[#This Row],[Run T]]*GGMP_Adult_2025_Week5[[#This Row],[Handicap]])</f>
        <v>22.43</v>
      </c>
    </row>
    <row r="38" spans="1:10" x14ac:dyDescent="0.25">
      <c r="A38">
        <v>17</v>
      </c>
      <c r="B38">
        <v>22.59</v>
      </c>
      <c r="C38">
        <v>1</v>
      </c>
      <c r="D38" s="20" t="s">
        <v>49</v>
      </c>
      <c r="E38" s="20" t="s">
        <v>17</v>
      </c>
      <c r="F38" s="20" t="s">
        <v>0</v>
      </c>
      <c r="G38" s="20" t="s">
        <v>1</v>
      </c>
      <c r="H38">
        <v>22.59</v>
      </c>
      <c r="I38" s="20" cm="1">
        <f t="array" ref="I38">_xlfn.SWITCH(TRIM(GGMP_Adult_2025_Week5[[#This Row],[Nat]]),"",0,"SKI",0,"SB",0.12,"TEL",0.09,"F",0.05,,0)</f>
        <v>0</v>
      </c>
      <c r="J38" s="20">
        <f>GGMP_Adult_2025_Week5[[#This Row],[Run T]]-(GGMP_Adult_2025_Week5[[#This Row],[Run T]]*GGMP_Adult_2025_Week5[[#This Row],[Handicap]])</f>
        <v>22.59</v>
      </c>
    </row>
    <row r="39" spans="1:10" x14ac:dyDescent="0.25">
      <c r="A39">
        <v>36</v>
      </c>
      <c r="B39">
        <v>22.63</v>
      </c>
      <c r="C39">
        <v>3</v>
      </c>
      <c r="D39" s="20" t="s">
        <v>101</v>
      </c>
      <c r="E39" s="20" t="s">
        <v>17</v>
      </c>
      <c r="F39" s="20" t="s">
        <v>0</v>
      </c>
      <c r="G39" s="20" t="s">
        <v>1</v>
      </c>
      <c r="H39">
        <v>22.63</v>
      </c>
      <c r="I39" s="20" cm="1">
        <f t="array" ref="I39">_xlfn.SWITCH(TRIM(GGMP_Adult_2025_Week5[[#This Row],[Nat]]),"",0,"SKI",0,"SB",0.12,"TEL",0.09,"F",0.05,,0)</f>
        <v>0</v>
      </c>
      <c r="J39" s="20">
        <f>GGMP_Adult_2025_Week5[[#This Row],[Run T]]-(GGMP_Adult_2025_Week5[[#This Row],[Run T]]*GGMP_Adult_2025_Week5[[#This Row],[Handicap]])</f>
        <v>22.63</v>
      </c>
    </row>
    <row r="40" spans="1:10" x14ac:dyDescent="0.25">
      <c r="A40">
        <v>36</v>
      </c>
      <c r="B40">
        <v>22.75</v>
      </c>
      <c r="C40">
        <v>2</v>
      </c>
      <c r="D40" s="20" t="s">
        <v>101</v>
      </c>
      <c r="E40" s="20" t="s">
        <v>17</v>
      </c>
      <c r="F40" s="20" t="s">
        <v>0</v>
      </c>
      <c r="G40" s="20" t="s">
        <v>1</v>
      </c>
      <c r="H40">
        <v>22.75</v>
      </c>
      <c r="I40" s="20" cm="1">
        <f t="array" ref="I40">_xlfn.SWITCH(TRIM(GGMP_Adult_2025_Week5[[#This Row],[Nat]]),"",0,"SKI",0,"SB",0.12,"TEL",0.09,"F",0.05,,0)</f>
        <v>0</v>
      </c>
      <c r="J40" s="20">
        <f>GGMP_Adult_2025_Week5[[#This Row],[Run T]]-(GGMP_Adult_2025_Week5[[#This Row],[Run T]]*GGMP_Adult_2025_Week5[[#This Row],[Handicap]])</f>
        <v>22.75</v>
      </c>
    </row>
    <row r="41" spans="1:10" x14ac:dyDescent="0.25">
      <c r="A41">
        <v>17</v>
      </c>
      <c r="B41">
        <v>22.78</v>
      </c>
      <c r="C41">
        <v>2</v>
      </c>
      <c r="D41" s="20" t="s">
        <v>49</v>
      </c>
      <c r="E41" s="20" t="s">
        <v>17</v>
      </c>
      <c r="F41" s="20" t="s">
        <v>0</v>
      </c>
      <c r="G41" s="20" t="s">
        <v>1</v>
      </c>
      <c r="H41">
        <v>22.78</v>
      </c>
      <c r="I41" s="20" cm="1">
        <f t="array" ref="I41">_xlfn.SWITCH(TRIM(GGMP_Adult_2025_Week5[[#This Row],[Nat]]),"",0,"SKI",0,"SB",0.12,"TEL",0.09,"F",0.05,,0)</f>
        <v>0</v>
      </c>
      <c r="J41" s="20">
        <f>GGMP_Adult_2025_Week5[[#This Row],[Run T]]-(GGMP_Adult_2025_Week5[[#This Row],[Run T]]*GGMP_Adult_2025_Week5[[#This Row],[Handicap]])</f>
        <v>22.78</v>
      </c>
    </row>
    <row r="42" spans="1:10" hidden="1" x14ac:dyDescent="0.25">
      <c r="A42">
        <v>30</v>
      </c>
      <c r="B42">
        <v>24.11</v>
      </c>
      <c r="C42">
        <v>1</v>
      </c>
      <c r="D42" s="20" t="s">
        <v>91</v>
      </c>
      <c r="E42" s="20" t="s">
        <v>85</v>
      </c>
      <c r="F42" s="20" t="s">
        <v>0</v>
      </c>
      <c r="G42" s="20" t="s">
        <v>1</v>
      </c>
      <c r="H42">
        <v>24.11</v>
      </c>
      <c r="I42" s="20" cm="1">
        <f t="array" ref="I42">_xlfn.SWITCH(TRIM(GGMP_Adult_2025_Week5[[#This Row],[Nat]]),"",0,"SKI",0,"SB",0.12,"TEL",0.09,"F",0.05,,0)</f>
        <v>0</v>
      </c>
      <c r="J42" s="20">
        <f>GGMP_Adult_2025_Week5[[#This Row],[Run T]]-(GGMP_Adult_2025_Week5[[#This Row],[Run T]]*GGMP_Adult_2025_Week5[[#This Row],[Handicap]])</f>
        <v>24.11</v>
      </c>
    </row>
    <row r="43" spans="1:10" x14ac:dyDescent="0.25">
      <c r="A43">
        <v>14</v>
      </c>
      <c r="B43">
        <v>27.9</v>
      </c>
      <c r="C43">
        <v>2</v>
      </c>
      <c r="D43" s="20" t="s">
        <v>58</v>
      </c>
      <c r="E43" s="20" t="s">
        <v>17</v>
      </c>
      <c r="F43" s="20" t="s">
        <v>0</v>
      </c>
      <c r="G43" s="20" t="s">
        <v>14</v>
      </c>
      <c r="H43">
        <v>27.9</v>
      </c>
      <c r="I43" s="20" cm="1">
        <f t="array" ref="I43">_xlfn.SWITCH(TRIM(GGMP_Adult_2025_Week5[[#This Row],[Nat]]),"",0,"SKI",0,"SB",0.12,"TEL",0.09,"F",0.05,,0)</f>
        <v>0.12</v>
      </c>
      <c r="J43" s="20">
        <f>GGMP_Adult_2025_Week5[[#This Row],[Run T]]-(GGMP_Adult_2025_Week5[[#This Row],[Run T]]*GGMP_Adult_2025_Week5[[#This Row],[Handicap]])</f>
        <v>24.552</v>
      </c>
    </row>
    <row r="44" spans="1:10" x14ac:dyDescent="0.25">
      <c r="A44">
        <v>14</v>
      </c>
      <c r="B44">
        <v>27.95</v>
      </c>
      <c r="C44">
        <v>1</v>
      </c>
      <c r="D44" s="20" t="s">
        <v>58</v>
      </c>
      <c r="E44" s="20" t="s">
        <v>17</v>
      </c>
      <c r="F44" s="20" t="s">
        <v>0</v>
      </c>
      <c r="G44" s="20" t="s">
        <v>14</v>
      </c>
      <c r="H44">
        <v>27.95</v>
      </c>
      <c r="I44" s="20" cm="1">
        <f t="array" ref="I44">_xlfn.SWITCH(TRIM(GGMP_Adult_2025_Week5[[#This Row],[Nat]]),"",0,"SKI",0,"SB",0.12,"TEL",0.09,"F",0.05,,0)</f>
        <v>0.12</v>
      </c>
      <c r="J44" s="20">
        <f>GGMP_Adult_2025_Week5[[#This Row],[Run T]]-(GGMP_Adult_2025_Week5[[#This Row],[Run T]]*GGMP_Adult_2025_Week5[[#This Row],[Handicap]])</f>
        <v>24.596</v>
      </c>
    </row>
    <row r="45" spans="1:10" x14ac:dyDescent="0.25">
      <c r="A45">
        <v>24</v>
      </c>
      <c r="B45">
        <v>28.52</v>
      </c>
      <c r="C45">
        <v>1</v>
      </c>
      <c r="D45" s="20" t="s">
        <v>60</v>
      </c>
      <c r="E45" s="20" t="s">
        <v>17</v>
      </c>
      <c r="F45" s="20" t="s">
        <v>0</v>
      </c>
      <c r="G45" s="20" t="s">
        <v>14</v>
      </c>
      <c r="H45">
        <v>28.52</v>
      </c>
      <c r="I45" s="20" cm="1">
        <f t="array" ref="I45">_xlfn.SWITCH(TRIM(GGMP_Adult_2025_Week5[[#This Row],[Nat]]),"",0,"SKI",0,"SB",0.12,"TEL",0.09,"F",0.05,,0)</f>
        <v>0.12</v>
      </c>
      <c r="J45" s="20">
        <f>GGMP_Adult_2025_Week5[[#This Row],[Run T]]-(GGMP_Adult_2025_Week5[[#This Row],[Run T]]*GGMP_Adult_2025_Week5[[#This Row],[Handicap]])</f>
        <v>25.0976</v>
      </c>
    </row>
    <row r="46" spans="1:10" x14ac:dyDescent="0.25">
      <c r="A46">
        <v>24</v>
      </c>
      <c r="B46">
        <v>28.54</v>
      </c>
      <c r="C46">
        <v>2</v>
      </c>
      <c r="D46" s="20" t="s">
        <v>60</v>
      </c>
      <c r="E46" s="20" t="s">
        <v>17</v>
      </c>
      <c r="F46" s="20" t="s">
        <v>0</v>
      </c>
      <c r="G46" s="20" t="s">
        <v>14</v>
      </c>
      <c r="H46">
        <v>28.54</v>
      </c>
      <c r="I46" s="20" cm="1">
        <f t="array" ref="I46">_xlfn.SWITCH(TRIM(GGMP_Adult_2025_Week5[[#This Row],[Nat]]),"",0,"SKI",0,"SB",0.12,"TEL",0.09,"F",0.05,,0)</f>
        <v>0.12</v>
      </c>
      <c r="J46" s="20">
        <f>GGMP_Adult_2025_Week5[[#This Row],[Run T]]-(GGMP_Adult_2025_Week5[[#This Row],[Run T]]*GGMP_Adult_2025_Week5[[#This Row],[Handicap]])</f>
        <v>25.115199999999998</v>
      </c>
    </row>
    <row r="47" spans="1:10" x14ac:dyDescent="0.25">
      <c r="A47">
        <v>22</v>
      </c>
      <c r="B47">
        <v>26.87</v>
      </c>
      <c r="C47">
        <v>2</v>
      </c>
      <c r="D47" s="20" t="s">
        <v>76</v>
      </c>
      <c r="E47" s="20" t="s">
        <v>18</v>
      </c>
      <c r="F47" s="20" t="s">
        <v>0</v>
      </c>
      <c r="G47" s="20" t="s">
        <v>14</v>
      </c>
      <c r="H47">
        <v>26.87</v>
      </c>
      <c r="I47" s="20" cm="1">
        <f t="array" ref="I47">_xlfn.SWITCH(TRIM(GGMP_Adult_2025_Week5[[#This Row],[Nat]]),"",0,"SKI",0,"SB",0.12,"TEL",0.09,"F",0.05,,0)</f>
        <v>0.12</v>
      </c>
      <c r="J47" s="20">
        <f>GGMP_Adult_2025_Week5[[#This Row],[Run T]]-(GGMP_Adult_2025_Week5[[#This Row],[Run T]]*GGMP_Adult_2025_Week5[[#This Row],[Handicap]])</f>
        <v>23.645600000000002</v>
      </c>
    </row>
    <row r="48" spans="1:10" x14ac:dyDescent="0.25">
      <c r="A48">
        <v>22</v>
      </c>
      <c r="B48">
        <v>26.98</v>
      </c>
      <c r="C48">
        <v>1</v>
      </c>
      <c r="D48" s="20" t="s">
        <v>76</v>
      </c>
      <c r="E48" s="20" t="s">
        <v>18</v>
      </c>
      <c r="F48" s="20" t="s">
        <v>0</v>
      </c>
      <c r="G48" s="20" t="s">
        <v>14</v>
      </c>
      <c r="H48">
        <v>26.98</v>
      </c>
      <c r="I48" s="20" cm="1">
        <f t="array" ref="I48">_xlfn.SWITCH(TRIM(GGMP_Adult_2025_Week5[[#This Row],[Nat]]),"",0,"SKI",0,"SB",0.12,"TEL",0.09,"F",0.05,,0)</f>
        <v>0.12</v>
      </c>
      <c r="J48" s="20">
        <f>GGMP_Adult_2025_Week5[[#This Row],[Run T]]-(GGMP_Adult_2025_Week5[[#This Row],[Run T]]*GGMP_Adult_2025_Week5[[#This Row],[Handicap]])</f>
        <v>23.7424</v>
      </c>
    </row>
    <row r="49" spans="1:10" x14ac:dyDescent="0.25">
      <c r="A49">
        <v>22</v>
      </c>
      <c r="B49">
        <v>27.45</v>
      </c>
      <c r="C49">
        <v>3</v>
      </c>
      <c r="D49" s="20" t="s">
        <v>76</v>
      </c>
      <c r="E49" s="20" t="s">
        <v>18</v>
      </c>
      <c r="F49" s="20" t="s">
        <v>0</v>
      </c>
      <c r="G49" s="20" t="s">
        <v>14</v>
      </c>
      <c r="H49">
        <v>27.45</v>
      </c>
      <c r="I49" s="20" cm="1">
        <f t="array" ref="I49">_xlfn.SWITCH(TRIM(GGMP_Adult_2025_Week5[[#This Row],[Nat]]),"",0,"SKI",0,"SB",0.12,"TEL",0.09,"F",0.05,,0)</f>
        <v>0.12</v>
      </c>
      <c r="J49" s="20">
        <f>GGMP_Adult_2025_Week5[[#This Row],[Run T]]-(GGMP_Adult_2025_Week5[[#This Row],[Run T]]*GGMP_Adult_2025_Week5[[#This Row],[Handicap]])</f>
        <v>24.155999999999999</v>
      </c>
    </row>
    <row r="50" spans="1:10" x14ac:dyDescent="0.25">
      <c r="A50">
        <v>13</v>
      </c>
      <c r="B50">
        <v>29.14</v>
      </c>
      <c r="C50">
        <v>1</v>
      </c>
      <c r="D50" s="20" t="s">
        <v>59</v>
      </c>
      <c r="E50" s="20" t="s">
        <v>18</v>
      </c>
      <c r="F50" s="20" t="s">
        <v>0</v>
      </c>
      <c r="G50" s="20" t="s">
        <v>14</v>
      </c>
      <c r="H50">
        <v>29.14</v>
      </c>
      <c r="I50" s="20" cm="1">
        <f t="array" ref="I50">_xlfn.SWITCH(TRIM(GGMP_Adult_2025_Week5[[#This Row],[Nat]]),"",0,"SKI",0,"SB",0.12,"TEL",0.09,"F",0.05,,0)</f>
        <v>0.12</v>
      </c>
      <c r="J50" s="20">
        <f>GGMP_Adult_2025_Week5[[#This Row],[Run T]]-(GGMP_Adult_2025_Week5[[#This Row],[Run T]]*GGMP_Adult_2025_Week5[[#This Row],[Handicap]])</f>
        <v>25.6432</v>
      </c>
    </row>
    <row r="51" spans="1:10" x14ac:dyDescent="0.25">
      <c r="A51">
        <v>13</v>
      </c>
      <c r="B51">
        <v>32.479999999999997</v>
      </c>
      <c r="C51">
        <v>3</v>
      </c>
      <c r="D51" s="20" t="s">
        <v>59</v>
      </c>
      <c r="E51" s="20" t="s">
        <v>18</v>
      </c>
      <c r="F51" s="20" t="s">
        <v>0</v>
      </c>
      <c r="G51" s="20" t="s">
        <v>14</v>
      </c>
      <c r="H51">
        <v>32.479999999999997</v>
      </c>
      <c r="I51" s="20" cm="1">
        <f t="array" ref="I51">_xlfn.SWITCH(TRIM(GGMP_Adult_2025_Week5[[#This Row],[Nat]]),"",0,"SKI",0,"SB",0.12,"TEL",0.09,"F",0.05,,0)</f>
        <v>0.12</v>
      </c>
      <c r="J51" s="20">
        <f>GGMP_Adult_2025_Week5[[#This Row],[Run T]]-(GGMP_Adult_2025_Week5[[#This Row],[Run T]]*GGMP_Adult_2025_Week5[[#This Row],[Handicap]])</f>
        <v>28.582399999999996</v>
      </c>
    </row>
    <row r="52" spans="1:10" x14ac:dyDescent="0.25">
      <c r="A52">
        <v>19</v>
      </c>
      <c r="B52">
        <v>33.520000000000003</v>
      </c>
      <c r="C52">
        <v>2</v>
      </c>
      <c r="D52" s="20" t="s">
        <v>103</v>
      </c>
      <c r="E52" s="20" t="s">
        <v>18</v>
      </c>
      <c r="F52" s="20" t="s">
        <v>0</v>
      </c>
      <c r="G52" s="20" t="s">
        <v>14</v>
      </c>
      <c r="H52">
        <v>33.520000000000003</v>
      </c>
      <c r="I52" s="20" cm="1">
        <f t="array" ref="I52">_xlfn.SWITCH(TRIM(GGMP_Adult_2025_Week5[[#This Row],[Nat]]),"",0,"SKI",0,"SB",0.12,"TEL",0.09,"F",0.05,,0)</f>
        <v>0.12</v>
      </c>
      <c r="J52" s="20">
        <f>GGMP_Adult_2025_Week5[[#This Row],[Run T]]-(GGMP_Adult_2025_Week5[[#This Row],[Run T]]*GGMP_Adult_2025_Week5[[#This Row],[Handicap]])</f>
        <v>29.497600000000002</v>
      </c>
    </row>
    <row r="53" spans="1:10" x14ac:dyDescent="0.25">
      <c r="A53">
        <v>13</v>
      </c>
      <c r="B53">
        <v>33.54</v>
      </c>
      <c r="C53">
        <v>2</v>
      </c>
      <c r="D53" s="20" t="s">
        <v>59</v>
      </c>
      <c r="E53" s="20" t="s">
        <v>18</v>
      </c>
      <c r="F53" s="20" t="s">
        <v>0</v>
      </c>
      <c r="G53" s="20" t="s">
        <v>14</v>
      </c>
      <c r="H53">
        <v>33.54</v>
      </c>
      <c r="I53" s="20" cm="1">
        <f t="array" ref="I53">_xlfn.SWITCH(TRIM(GGMP_Adult_2025_Week5[[#This Row],[Nat]]),"",0,"SKI",0,"SB",0.12,"TEL",0.09,"F",0.05,,0)</f>
        <v>0.12</v>
      </c>
      <c r="J53" s="20">
        <f>GGMP_Adult_2025_Week5[[#This Row],[Run T]]-(GGMP_Adult_2025_Week5[[#This Row],[Run T]]*GGMP_Adult_2025_Week5[[#This Row],[Handicap]])</f>
        <v>29.5152</v>
      </c>
    </row>
    <row r="54" spans="1:10" x14ac:dyDescent="0.25">
      <c r="A54">
        <v>19</v>
      </c>
      <c r="B54">
        <v>35.520000000000003</v>
      </c>
      <c r="C54">
        <v>1</v>
      </c>
      <c r="D54" s="20" t="s">
        <v>103</v>
      </c>
      <c r="E54" s="20" t="s">
        <v>18</v>
      </c>
      <c r="F54" s="20" t="s">
        <v>0</v>
      </c>
      <c r="G54" s="20" t="s">
        <v>14</v>
      </c>
      <c r="H54">
        <v>35.520000000000003</v>
      </c>
      <c r="I54" s="20" cm="1">
        <f t="array" ref="I54">_xlfn.SWITCH(TRIM(GGMP_Adult_2025_Week5[[#This Row],[Nat]]),"",0,"SKI",0,"SB",0.12,"TEL",0.09,"F",0.05,,0)</f>
        <v>0.12</v>
      </c>
      <c r="J54" s="20">
        <f>GGMP_Adult_2025_Week5[[#This Row],[Run T]]-(GGMP_Adult_2025_Week5[[#This Row],[Run T]]*GGMP_Adult_2025_Week5[[#This Row],[Handicap]])</f>
        <v>31.257600000000004</v>
      </c>
    </row>
    <row r="55" spans="1:10" x14ac:dyDescent="0.25">
      <c r="A55">
        <v>18</v>
      </c>
      <c r="B55">
        <v>31.65</v>
      </c>
      <c r="C55">
        <v>2</v>
      </c>
      <c r="D55" s="20" t="s">
        <v>102</v>
      </c>
      <c r="E55" s="20" t="s">
        <v>18</v>
      </c>
      <c r="F55" s="20" t="s">
        <v>0</v>
      </c>
      <c r="G55" s="20" t="s">
        <v>1</v>
      </c>
      <c r="H55">
        <v>31.65</v>
      </c>
      <c r="I55" s="20" cm="1">
        <f t="array" ref="I55">_xlfn.SWITCH(TRIM(GGMP_Adult_2025_Week5[[#This Row],[Nat]]),"",0,"SKI",0,"SB",0.12,"TEL",0.09,"F",0.05,,0)</f>
        <v>0</v>
      </c>
      <c r="J55" s="20">
        <f>GGMP_Adult_2025_Week5[[#This Row],[Run T]]-(GGMP_Adult_2025_Week5[[#This Row],[Run T]]*GGMP_Adult_2025_Week5[[#This Row],[Handicap]])</f>
        <v>31.65</v>
      </c>
    </row>
    <row r="56" spans="1:10" x14ac:dyDescent="0.25">
      <c r="A56">
        <v>18</v>
      </c>
      <c r="B56">
        <v>32.159999999999997</v>
      </c>
      <c r="C56">
        <v>1</v>
      </c>
      <c r="D56" s="20" t="s">
        <v>102</v>
      </c>
      <c r="E56" s="20" t="s">
        <v>18</v>
      </c>
      <c r="F56" s="20" t="s">
        <v>0</v>
      </c>
      <c r="G56" s="20" t="s">
        <v>1</v>
      </c>
      <c r="H56">
        <v>32.159999999999997</v>
      </c>
      <c r="I56" s="20" cm="1">
        <f t="array" ref="I56">_xlfn.SWITCH(TRIM(GGMP_Adult_2025_Week5[[#This Row],[Nat]]),"",0,"SKI",0,"SB",0.12,"TEL",0.09,"F",0.05,,0)</f>
        <v>0</v>
      </c>
      <c r="J56" s="20">
        <f>GGMP_Adult_2025_Week5[[#This Row],[Run T]]-(GGMP_Adult_2025_Week5[[#This Row],[Run T]]*GGMP_Adult_2025_Week5[[#This Row],[Handicap]])</f>
        <v>32.159999999999997</v>
      </c>
    </row>
  </sheetData>
  <pageMargins left="0.25" right="0.25" top="0.75" bottom="0.75" header="0.3" footer="0.3"/>
  <pageSetup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5FE3-AEA7-4C8F-8A92-76B5092D389C}">
  <sheetPr>
    <pageSetUpPr fitToPage="1"/>
  </sheetPr>
  <dimension ref="A1:F31"/>
  <sheetViews>
    <sheetView topLeftCell="A7" workbookViewId="0">
      <selection activeCell="H22" sqref="H22"/>
    </sheetView>
  </sheetViews>
  <sheetFormatPr defaultColWidth="38.7109375" defaultRowHeight="17.25" x14ac:dyDescent="0.3"/>
  <cols>
    <col min="1" max="1" width="8.28515625" style="11" bestFit="1" customWidth="1"/>
    <col min="2" max="2" width="23.7109375" style="11" bestFit="1" customWidth="1"/>
    <col min="3" max="3" width="26.42578125" style="11" bestFit="1" customWidth="1"/>
    <col min="4" max="4" width="12.85546875" style="11" bestFit="1" customWidth="1"/>
    <col min="5" max="5" width="18.7109375" style="11" bestFit="1" customWidth="1"/>
    <col min="6" max="6" width="1.85546875" style="11" bestFit="1" customWidth="1"/>
    <col min="7" max="16384" width="38.7109375" style="11"/>
  </cols>
  <sheetData>
    <row r="1" spans="1:5" ht="18.75" thickTop="1" thickBot="1" x14ac:dyDescent="0.35">
      <c r="A1" s="8" t="s">
        <v>4</v>
      </c>
      <c r="B1" s="9" t="s">
        <v>5</v>
      </c>
      <c r="C1" s="9" t="s">
        <v>6</v>
      </c>
      <c r="D1" s="9" t="s">
        <v>7</v>
      </c>
      <c r="E1" s="10" t="s">
        <v>8</v>
      </c>
    </row>
    <row r="2" spans="1:5" ht="18" thickBot="1" x14ac:dyDescent="0.35">
      <c r="A2" s="12">
        <v>1</v>
      </c>
      <c r="B2" s="13" t="s">
        <v>19</v>
      </c>
      <c r="C2" s="13" t="s">
        <v>15</v>
      </c>
      <c r="D2" s="13" t="s">
        <v>2</v>
      </c>
      <c r="E2" s="13" t="s">
        <v>13</v>
      </c>
    </row>
    <row r="3" spans="1:5" ht="18" thickBot="1" x14ac:dyDescent="0.35">
      <c r="A3" s="12">
        <v>2</v>
      </c>
      <c r="B3" s="13" t="s">
        <v>20</v>
      </c>
      <c r="C3" s="13" t="s">
        <v>15</v>
      </c>
      <c r="D3" s="13" t="s">
        <v>2</v>
      </c>
      <c r="E3" s="13" t="s">
        <v>13</v>
      </c>
    </row>
    <row r="4" spans="1:5" ht="18" thickBot="1" x14ac:dyDescent="0.35">
      <c r="A4" s="12">
        <v>3</v>
      </c>
      <c r="B4" s="13" t="s">
        <v>21</v>
      </c>
      <c r="C4" s="13" t="s">
        <v>15</v>
      </c>
      <c r="D4" s="13" t="s">
        <v>0</v>
      </c>
      <c r="E4" s="13" t="s">
        <v>1</v>
      </c>
    </row>
    <row r="5" spans="1:5" ht="18" thickBot="1" x14ac:dyDescent="0.35">
      <c r="A5" s="12">
        <v>4</v>
      </c>
      <c r="B5" s="13" t="s">
        <v>22</v>
      </c>
      <c r="C5" s="13" t="s">
        <v>15</v>
      </c>
      <c r="D5" s="13" t="s">
        <v>0</v>
      </c>
      <c r="E5" s="13" t="s">
        <v>1</v>
      </c>
    </row>
    <row r="6" spans="1:5" ht="18" thickBot="1" x14ac:dyDescent="0.35">
      <c r="A6" s="12">
        <v>5</v>
      </c>
      <c r="B6" s="13" t="s">
        <v>23</v>
      </c>
      <c r="C6" s="13" t="s">
        <v>15</v>
      </c>
      <c r="D6" s="13" t="s">
        <v>0</v>
      </c>
      <c r="E6" s="13" t="s">
        <v>1</v>
      </c>
    </row>
    <row r="7" spans="1:5" ht="18" thickBot="1" x14ac:dyDescent="0.35">
      <c r="A7" s="12">
        <v>6</v>
      </c>
      <c r="B7" s="13" t="s">
        <v>10</v>
      </c>
      <c r="C7" s="13" t="s">
        <v>15</v>
      </c>
      <c r="D7" s="13" t="s">
        <v>0</v>
      </c>
      <c r="E7" s="13" t="s">
        <v>1</v>
      </c>
    </row>
    <row r="8" spans="1:5" ht="18" thickBot="1" x14ac:dyDescent="0.35">
      <c r="A8" s="12">
        <v>7</v>
      </c>
      <c r="B8" s="13" t="s">
        <v>24</v>
      </c>
      <c r="C8" s="13" t="s">
        <v>16</v>
      </c>
      <c r="D8" s="13" t="s">
        <v>0</v>
      </c>
      <c r="E8" s="13" t="s">
        <v>1</v>
      </c>
    </row>
    <row r="9" spans="1:5" ht="18" thickBot="1" x14ac:dyDescent="0.35">
      <c r="A9" s="12">
        <v>8</v>
      </c>
      <c r="B9" s="13" t="s">
        <v>25</v>
      </c>
      <c r="C9" s="13" t="s">
        <v>16</v>
      </c>
      <c r="D9" s="13" t="s">
        <v>0</v>
      </c>
      <c r="E9" s="13" t="s">
        <v>1</v>
      </c>
    </row>
    <row r="10" spans="1:5" ht="18" thickBot="1" x14ac:dyDescent="0.35">
      <c r="A10" s="12">
        <v>9</v>
      </c>
      <c r="B10" s="13" t="s">
        <v>26</v>
      </c>
      <c r="C10" s="13" t="s">
        <v>16</v>
      </c>
      <c r="D10" s="13" t="s">
        <v>0</v>
      </c>
      <c r="E10" s="13" t="s">
        <v>1</v>
      </c>
    </row>
    <row r="11" spans="1:5" ht="18" thickBot="1" x14ac:dyDescent="0.35">
      <c r="A11" s="12">
        <v>10</v>
      </c>
      <c r="B11" s="13" t="s">
        <v>27</v>
      </c>
      <c r="C11" s="13" t="s">
        <v>16</v>
      </c>
      <c r="D11" s="13" t="s">
        <v>0</v>
      </c>
      <c r="E11" s="13" t="s">
        <v>3</v>
      </c>
    </row>
    <row r="12" spans="1:5" ht="18" thickBot="1" x14ac:dyDescent="0.35">
      <c r="A12" s="12">
        <v>11</v>
      </c>
      <c r="B12" s="13" t="s">
        <v>28</v>
      </c>
      <c r="C12" s="13" t="s">
        <v>16</v>
      </c>
      <c r="D12" s="13" t="s">
        <v>0</v>
      </c>
      <c r="E12" s="13" t="s">
        <v>1</v>
      </c>
    </row>
    <row r="13" spans="1:5" ht="18" thickBot="1" x14ac:dyDescent="0.35">
      <c r="A13" s="12">
        <v>12</v>
      </c>
      <c r="B13" s="13" t="s">
        <v>29</v>
      </c>
      <c r="C13" s="13" t="s">
        <v>18</v>
      </c>
      <c r="D13" s="13" t="s">
        <v>0</v>
      </c>
      <c r="E13" s="13" t="s">
        <v>1</v>
      </c>
    </row>
    <row r="14" spans="1:5" ht="18" thickBot="1" x14ac:dyDescent="0.35">
      <c r="A14" s="12">
        <v>13</v>
      </c>
      <c r="B14" s="13" t="s">
        <v>30</v>
      </c>
      <c r="C14" s="13" t="s">
        <v>18</v>
      </c>
      <c r="D14" s="13" t="s">
        <v>0</v>
      </c>
      <c r="E14" s="13" t="s">
        <v>14</v>
      </c>
    </row>
    <row r="15" spans="1:5" ht="18" thickBot="1" x14ac:dyDescent="0.35">
      <c r="A15" s="12">
        <v>14</v>
      </c>
      <c r="B15" s="13" t="s">
        <v>31</v>
      </c>
      <c r="C15" s="13" t="s">
        <v>17</v>
      </c>
      <c r="D15" s="13" t="s">
        <v>0</v>
      </c>
      <c r="E15" s="13" t="s">
        <v>14</v>
      </c>
    </row>
    <row r="16" spans="1:5" ht="18" thickBot="1" x14ac:dyDescent="0.35">
      <c r="A16" s="12">
        <v>15</v>
      </c>
      <c r="B16" s="13" t="s">
        <v>12</v>
      </c>
      <c r="C16" s="13" t="s">
        <v>17</v>
      </c>
      <c r="D16" s="13" t="s">
        <v>0</v>
      </c>
      <c r="E16" s="13" t="s">
        <v>14</v>
      </c>
    </row>
    <row r="17" spans="1:6" ht="18" thickBot="1" x14ac:dyDescent="0.35">
      <c r="A17" s="12">
        <v>16</v>
      </c>
      <c r="B17" s="13" t="s">
        <v>11</v>
      </c>
      <c r="C17" s="13" t="s">
        <v>17</v>
      </c>
      <c r="D17" s="13" t="s">
        <v>2</v>
      </c>
      <c r="E17" s="13" t="s">
        <v>13</v>
      </c>
    </row>
    <row r="18" spans="1:6" ht="18" thickBot="1" x14ac:dyDescent="0.35">
      <c r="A18" s="12">
        <v>17</v>
      </c>
      <c r="B18" s="13" t="s">
        <v>9</v>
      </c>
      <c r="C18" s="13" t="s">
        <v>17</v>
      </c>
      <c r="D18" s="13" t="s">
        <v>0</v>
      </c>
      <c r="E18" s="13" t="s">
        <v>1</v>
      </c>
    </row>
    <row r="19" spans="1:6" ht="18" thickBot="1" x14ac:dyDescent="0.35">
      <c r="A19" s="12">
        <v>18</v>
      </c>
      <c r="B19" s="13" t="s">
        <v>32</v>
      </c>
      <c r="C19" s="13" t="s">
        <v>18</v>
      </c>
      <c r="D19" s="13" t="s">
        <v>0</v>
      </c>
      <c r="E19" s="13" t="s">
        <v>1</v>
      </c>
      <c r="F19" s="11" t="s">
        <v>38</v>
      </c>
    </row>
    <row r="20" spans="1:6" ht="18" thickBot="1" x14ac:dyDescent="0.35">
      <c r="A20" s="12">
        <v>19</v>
      </c>
      <c r="B20" s="13" t="s">
        <v>33</v>
      </c>
      <c r="C20" s="13" t="s">
        <v>18</v>
      </c>
      <c r="D20" s="13" t="s">
        <v>0</v>
      </c>
      <c r="E20" s="13" t="s">
        <v>14</v>
      </c>
    </row>
    <row r="21" spans="1:6" ht="18" thickBot="1" x14ac:dyDescent="0.35">
      <c r="A21" s="12">
        <v>21</v>
      </c>
      <c r="B21" s="13" t="s">
        <v>34</v>
      </c>
      <c r="C21" s="13" t="s">
        <v>18</v>
      </c>
      <c r="D21" s="13" t="s">
        <v>0</v>
      </c>
      <c r="E21" s="13" t="s">
        <v>1</v>
      </c>
    </row>
    <row r="22" spans="1:6" ht="18" thickBot="1" x14ac:dyDescent="0.35">
      <c r="A22" s="12">
        <v>22</v>
      </c>
      <c r="B22" s="13" t="s">
        <v>35</v>
      </c>
      <c r="C22" s="13" t="s">
        <v>18</v>
      </c>
      <c r="D22" s="13" t="s">
        <v>0</v>
      </c>
      <c r="E22" s="13" t="s">
        <v>14</v>
      </c>
    </row>
    <row r="23" spans="1:6" ht="18" thickBot="1" x14ac:dyDescent="0.35">
      <c r="A23" s="12">
        <v>23</v>
      </c>
      <c r="B23" s="13" t="s">
        <v>36</v>
      </c>
      <c r="C23" s="13" t="s">
        <v>17</v>
      </c>
      <c r="D23" s="13" t="s">
        <v>0</v>
      </c>
      <c r="E23" s="13" t="s">
        <v>14</v>
      </c>
    </row>
    <row r="24" spans="1:6" ht="18" thickBot="1" x14ac:dyDescent="0.35">
      <c r="A24" s="12">
        <v>24</v>
      </c>
      <c r="B24" s="13" t="s">
        <v>37</v>
      </c>
      <c r="C24" s="13" t="s">
        <v>17</v>
      </c>
      <c r="D24" s="13" t="s">
        <v>0</v>
      </c>
      <c r="E24" s="13" t="s">
        <v>14</v>
      </c>
    </row>
    <row r="25" spans="1:6" ht="18" thickBot="1" x14ac:dyDescent="0.35">
      <c r="A25" s="12">
        <v>25</v>
      </c>
      <c r="B25" s="13" t="s">
        <v>74</v>
      </c>
      <c r="C25" s="13" t="s">
        <v>16</v>
      </c>
      <c r="D25" s="13" t="s">
        <v>0</v>
      </c>
      <c r="E25" s="13" t="s">
        <v>14</v>
      </c>
    </row>
    <row r="26" spans="1:6" ht="18" thickBot="1" x14ac:dyDescent="0.35">
      <c r="A26" s="12">
        <v>26</v>
      </c>
      <c r="B26" s="13" t="s">
        <v>75</v>
      </c>
      <c r="C26" s="13" t="s">
        <v>18</v>
      </c>
      <c r="D26" s="13" t="s">
        <v>2</v>
      </c>
      <c r="E26" s="13" t="s">
        <v>1</v>
      </c>
    </row>
    <row r="27" spans="1:6" ht="18" thickBot="1" x14ac:dyDescent="0.35">
      <c r="A27" s="12">
        <v>27</v>
      </c>
      <c r="B27" s="13" t="s">
        <v>84</v>
      </c>
      <c r="C27" s="13" t="s">
        <v>85</v>
      </c>
      <c r="D27" s="13" t="s">
        <v>0</v>
      </c>
      <c r="E27" s="13" t="s">
        <v>1</v>
      </c>
    </row>
    <row r="28" spans="1:6" ht="18" thickBot="1" x14ac:dyDescent="0.35">
      <c r="A28" s="12">
        <v>28</v>
      </c>
      <c r="B28" s="13" t="s">
        <v>87</v>
      </c>
      <c r="C28" s="13" t="s">
        <v>85</v>
      </c>
      <c r="D28" s="13" t="s">
        <v>0</v>
      </c>
      <c r="E28" s="13" t="s">
        <v>14</v>
      </c>
    </row>
    <row r="29" spans="1:6" ht="18" thickBot="1" x14ac:dyDescent="0.35">
      <c r="A29" s="12">
        <v>29</v>
      </c>
      <c r="B29" s="13" t="s">
        <v>88</v>
      </c>
      <c r="C29" s="13" t="s">
        <v>85</v>
      </c>
      <c r="D29" s="13" t="s">
        <v>2</v>
      </c>
      <c r="E29" s="13" t="s">
        <v>13</v>
      </c>
    </row>
    <row r="30" spans="1:6" ht="18" thickBot="1" x14ac:dyDescent="0.35">
      <c r="A30" s="12">
        <v>30</v>
      </c>
      <c r="B30" s="13" t="s">
        <v>95</v>
      </c>
      <c r="C30" s="13" t="s">
        <v>85</v>
      </c>
      <c r="D30" s="13" t="s">
        <v>0</v>
      </c>
      <c r="E30" s="13" t="s">
        <v>1</v>
      </c>
    </row>
    <row r="31" spans="1:6" ht="18" thickBot="1" x14ac:dyDescent="0.35">
      <c r="A31" s="12">
        <v>31</v>
      </c>
      <c r="B31" s="13" t="s">
        <v>96</v>
      </c>
      <c r="C31" s="13" t="s">
        <v>85</v>
      </c>
      <c r="D31" s="13" t="s">
        <v>0</v>
      </c>
      <c r="E31" s="13" t="s">
        <v>1</v>
      </c>
    </row>
  </sheetData>
  <pageMargins left="0.25" right="0.25" top="0.75" bottom="0.75" header="0.3" footer="0.3"/>
  <pageSetup orientation="portrait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6C62A3-ABD8-4A79-AA7F-506122E8BD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GGMP Overall Standings</vt:lpstr>
      <vt:lpstr>GGMP Weekly Standings</vt:lpstr>
      <vt:lpstr>GGMP-Adult-2025-Week1</vt:lpstr>
      <vt:lpstr>GGMP-Adult-2025-Week2</vt:lpstr>
      <vt:lpstr>GGMP-Adult-2025-Week3</vt:lpstr>
      <vt:lpstr>GGMP-Adult-2025-Week4</vt:lpstr>
      <vt:lpstr>GGMP-Adult-2025-Week5</vt:lpstr>
      <vt:lpstr>Racers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Davern</dc:creator>
  <cp:lastModifiedBy>Michael Davern</cp:lastModifiedBy>
  <cp:lastPrinted>2025-02-14T00:31:43Z</cp:lastPrinted>
  <dcterms:created xsi:type="dcterms:W3CDTF">2024-01-19T17:45:27Z</dcterms:created>
  <dcterms:modified xsi:type="dcterms:W3CDTF">2025-02-14T19:03:58Z</dcterms:modified>
</cp:coreProperties>
</file>